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ferson serradilha\Documents\PEDRO DE TOLEDO\PONTO TRÊ BARRAS\"/>
    </mc:Choice>
  </mc:AlternateContent>
  <xr:revisionPtr revIDLastSave="0" documentId="13_ncr:1_{847C4142-77E1-4BF5-9F6B-637AE6B34713}" xr6:coauthVersionLast="44" xr6:coauthVersionMax="44" xr10:uidLastSave="{00000000-0000-0000-0000-000000000000}"/>
  <bookViews>
    <workbookView xWindow="-120" yWindow="-120" windowWidth="20730" windowHeight="11160" xr2:uid="{00000000-000D-0000-FFFF-FFFF00000000}"/>
  </bookViews>
  <sheets>
    <sheet name="Plan1" sheetId="1" r:id="rId1"/>
    <sheet name="Planilha1" sheetId="3" r:id="rId2"/>
    <sheet name="BDI" sheetId="2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2" i="3" l="1"/>
  <c r="E20" i="3"/>
  <c r="H44" i="1"/>
  <c r="C20" i="3"/>
  <c r="B17" i="2"/>
  <c r="B9" i="2"/>
  <c r="D18" i="2" s="1"/>
  <c r="H45" i="1" l="1"/>
  <c r="H46" i="1" s="1"/>
  <c r="H38" i="1"/>
  <c r="H37" i="1" l="1"/>
  <c r="H27" i="1"/>
  <c r="H24" i="1"/>
  <c r="H26" i="1"/>
  <c r="H25" i="1"/>
  <c r="H21" i="1"/>
  <c r="H43" i="1"/>
  <c r="H19" i="1"/>
  <c r="H42" i="1"/>
  <c r="H41" i="1"/>
  <c r="H16" i="1"/>
  <c r="H36" i="1"/>
  <c r="H35" i="1"/>
  <c r="H28" i="1" l="1"/>
  <c r="H40" i="1"/>
  <c r="H39" i="1"/>
  <c r="E18" i="3" l="1"/>
  <c r="E16" i="3"/>
  <c r="E14" i="3"/>
  <c r="E12" i="3"/>
  <c r="E10" i="3"/>
  <c r="D18" i="3" l="1"/>
  <c r="D10" i="3"/>
  <c r="D12" i="3"/>
  <c r="D16" i="3"/>
  <c r="D14" i="3"/>
  <c r="F20" i="3"/>
  <c r="D20" i="3" l="1"/>
  <c r="F22" i="3"/>
  <c r="F24" i="3" s="1"/>
  <c r="E24" i="3"/>
  <c r="H13" i="1" l="1"/>
  <c r="H34" i="1" l="1"/>
  <c r="H33" i="1"/>
  <c r="H32" i="1"/>
  <c r="H31" i="1"/>
  <c r="H30" i="1"/>
  <c r="H29" i="1" l="1"/>
  <c r="H23" i="1"/>
  <c r="H18" i="1"/>
  <c r="H17" i="1" l="1"/>
  <c r="H15" i="1"/>
  <c r="H22" i="1" l="1"/>
  <c r="H20" i="1" s="1"/>
  <c r="H14" i="1" l="1"/>
  <c r="H10" i="1"/>
  <c r="H12" i="1"/>
  <c r="H11" i="1"/>
  <c r="H9" i="1"/>
  <c r="H8" i="1" l="1"/>
</calcChain>
</file>

<file path=xl/sharedStrings.xml><?xml version="1.0" encoding="utf-8"?>
<sst xmlns="http://schemas.openxmlformats.org/spreadsheetml/2006/main" count="251" uniqueCount="182">
  <si>
    <t>FONTE</t>
  </si>
  <si>
    <t>ITEM</t>
  </si>
  <si>
    <t>DICRIMINAÇÃO</t>
  </si>
  <si>
    <t>UNID.</t>
  </si>
  <si>
    <t>QUANT.</t>
  </si>
  <si>
    <t>VALOR UNIT.</t>
  </si>
  <si>
    <t>TOTAL</t>
  </si>
  <si>
    <t>PREFEITURA MUNICIPAL DE PEDRO DE TOLEDO</t>
  </si>
  <si>
    <t>PLANILHA ORÇAMENTÁRIA</t>
  </si>
  <si>
    <t>1.0</t>
  </si>
  <si>
    <t>1.1</t>
  </si>
  <si>
    <t>1.2</t>
  </si>
  <si>
    <t>1.3</t>
  </si>
  <si>
    <t>1.4</t>
  </si>
  <si>
    <t>1.5</t>
  </si>
  <si>
    <t>2.0</t>
  </si>
  <si>
    <t>2.1</t>
  </si>
  <si>
    <t>2.2</t>
  </si>
  <si>
    <t>2.3</t>
  </si>
  <si>
    <t>4.0</t>
  </si>
  <si>
    <t>4.2</t>
  </si>
  <si>
    <t>5.0</t>
  </si>
  <si>
    <t>6.0</t>
  </si>
  <si>
    <t>4.7</t>
  </si>
  <si>
    <t xml:space="preserve">SERVIÇOS PRELIMINARES </t>
  </si>
  <si>
    <t>m²</t>
  </si>
  <si>
    <t>m³</t>
  </si>
  <si>
    <t>m</t>
  </si>
  <si>
    <t>3.0</t>
  </si>
  <si>
    <t>Administração 2017-2020</t>
  </si>
  <si>
    <t>CPOS</t>
  </si>
  <si>
    <t>Demolição manual de concreto simples</t>
  </si>
  <si>
    <t>03.01.020</t>
  </si>
  <si>
    <t>Demolição manual de revestimento em massa de piso</t>
  </si>
  <si>
    <t>03.03.060</t>
  </si>
  <si>
    <t>Transporte de entulho, para distâncias superiores ao 3° km até o 5° km</t>
  </si>
  <si>
    <t>Carregamento mecanizado de entulho fragmentado, com caminhão à disposição dentro da obra, até o raio de 1 km</t>
  </si>
  <si>
    <t>05.08.220</t>
  </si>
  <si>
    <t>05.08.060</t>
  </si>
  <si>
    <t>unid.</t>
  </si>
  <si>
    <t>CÓDIGO</t>
  </si>
  <si>
    <t>15.01.010</t>
  </si>
  <si>
    <t>Estrutura pontaletada para telhas onduladas</t>
  </si>
  <si>
    <t>SINAP</t>
  </si>
  <si>
    <t>INSTALAÇÃO ELÉTRICA</t>
  </si>
  <si>
    <t>Disjuntor termomagnético, unipolar 127/220 V, corrente de 10 A até 30 A</t>
  </si>
  <si>
    <t>37.13.600</t>
  </si>
  <si>
    <t>Eletroduto de PVC corrugado flexível leve, diâmetro externo de 25 mm</t>
  </si>
  <si>
    <t>38.19.030</t>
  </si>
  <si>
    <t>Cabo de cobre flexível de 2,5 mm², isolamento 750 V - isolação LSHF/A 70°C - baixa emissão de fumaça e gases</t>
  </si>
  <si>
    <t>39.29.111</t>
  </si>
  <si>
    <t>Lâmpada LED 13,5W, com base E-27, 1400 até 1510lm</t>
  </si>
  <si>
    <t>41.02.580</t>
  </si>
  <si>
    <t>Plafon plástico e/ou PVC para acabamento de ponto de luz, com soquete E-27 para lâmpada fluorescente compacta</t>
  </si>
  <si>
    <t>41.20.080</t>
  </si>
  <si>
    <t>REFERÊNCIA: CPOS 01/07/2019 - 176 S/DESONERAÇÃO - SINAPI 10/08/2019</t>
  </si>
  <si>
    <t>VALOR</t>
  </si>
  <si>
    <t xml:space="preserve">  PREFEITURA MUNICIPAL DE PEDRO DE TOLEDO</t>
  </si>
  <si>
    <t>COMPOSIÇÃO DO BDI</t>
  </si>
  <si>
    <t xml:space="preserve"> - PIS</t>
  </si>
  <si>
    <t xml:space="preserve"> - COFINS</t>
  </si>
  <si>
    <t xml:space="preserve"> - ISS</t>
  </si>
  <si>
    <t>I - taxa de incidência de impostos</t>
  </si>
  <si>
    <t>Itens de valor percentual variável com o tipo da obra ou serviço</t>
  </si>
  <si>
    <t>AC - Administração central</t>
  </si>
  <si>
    <t>S - Seguro + Garantia</t>
  </si>
  <si>
    <t>R - Risco</t>
  </si>
  <si>
    <t>G - Garantia</t>
  </si>
  <si>
    <t>DF - Despesas financeiras</t>
  </si>
  <si>
    <t>L - Lucro</t>
  </si>
  <si>
    <t xml:space="preserve">                                      BDI</t>
  </si>
  <si>
    <t>Fórmula para estipulação do BDI - Acórdão Nº 036.076/2011-2  - TCU - Plenário</t>
  </si>
  <si>
    <t>BDI =</t>
  </si>
  <si>
    <t>(1+AC+S+R)x(1+DF)x(1+L)</t>
  </si>
  <si>
    <t xml:space="preserve"> = -1</t>
  </si>
  <si>
    <t>(1-I )</t>
  </si>
  <si>
    <t>Onde:</t>
  </si>
  <si>
    <t xml:space="preserve">                                               AC = </t>
  </si>
  <si>
    <t>taxa de administração central</t>
  </si>
  <si>
    <t xml:space="preserve">                                               S =    </t>
  </si>
  <si>
    <t>taxa de seguros</t>
  </si>
  <si>
    <t xml:space="preserve">                                               R =</t>
  </si>
  <si>
    <t>taxa de riscos</t>
  </si>
  <si>
    <t xml:space="preserve">                                               G = </t>
  </si>
  <si>
    <t>taxa de garantias</t>
  </si>
  <si>
    <t xml:space="preserve">                                               DF = </t>
  </si>
  <si>
    <t>taxa de despesas financeiras</t>
  </si>
  <si>
    <t xml:space="preserve">                                               L = </t>
  </si>
  <si>
    <t>taxa de lucro/remuneração</t>
  </si>
  <si>
    <t xml:space="preserve">                                                I =</t>
  </si>
  <si>
    <t>taxa de incidência de impostos (PIS,COFINS e ISS)</t>
  </si>
  <si>
    <t>JEFERSON SERRADILHA SCHUINDT</t>
  </si>
  <si>
    <t>DIRETOR DO DEPARTAMENTO DE OBRAS</t>
  </si>
  <si>
    <t>CREA 5069992012</t>
  </si>
  <si>
    <t>Corte, recorte e remoção de árvore inclusive as raízes - diâmetro (DAP)&gt;30cm&lt;45cm</t>
  </si>
  <si>
    <t>34.13.031</t>
  </si>
  <si>
    <t>Administração  2017 - 2020</t>
  </si>
  <si>
    <t xml:space="preserve">CRONOGRAMA FÍSICO FINANCEIRO ATUALIZADO </t>
  </si>
  <si>
    <t>DESCRIÇÃO DOS SERVIÇOS</t>
  </si>
  <si>
    <t>30 DIAS</t>
  </si>
  <si>
    <t>%</t>
  </si>
  <si>
    <t>SERVIÇOS PRELIMINARES</t>
  </si>
  <si>
    <t xml:space="preserve">TOTAL GERAL C/ BDI </t>
  </si>
  <si>
    <t>PARCELAS</t>
  </si>
  <si>
    <t>PARCELAS ACUMULADAS</t>
  </si>
  <si>
    <t>DIRETOR DO DEPARTAMENTO DE OBRA</t>
  </si>
  <si>
    <t>INSTALAÇÕES ELÉTRICA</t>
  </si>
  <si>
    <t xml:space="preserve">OBRA: REVITALIZAÇÃO DO PONTO DE ÔNIBUS NO BAIRRO DA TRÊS BARRAS </t>
  </si>
  <si>
    <t xml:space="preserve">LOCAL:  BAIRRO TRÊS BARRAS  - PEDRO DE TOLEDO </t>
  </si>
  <si>
    <t xml:space="preserve">OBRA: REVITALIZAÇÃO DO PONTO DE ÔNIBUS DE TRÊS BARRAS </t>
  </si>
  <si>
    <t xml:space="preserve">LOCAL: BAIRRO DE TRÊS BARRAS  - PEDRO DE TOLEDO </t>
  </si>
  <si>
    <t>PISO</t>
  </si>
  <si>
    <t>Escavação manual em solo de 1ª e 2ª categoria em campo aberto</t>
  </si>
  <si>
    <t>06.01.020</t>
  </si>
  <si>
    <t>Regularização e compactação mecanizada de superfície, sem controle do proctor normal</t>
  </si>
  <si>
    <t>54.01.010</t>
  </si>
  <si>
    <t xml:space="preserve"> Lixeira dupla, com capacidade volumetrica de 60 l,fabricada em tubo de aço carbono, cestos em chapa de aço e pintura no processo eletrostático - para academia ao ar livre/academia da terceira idade </t>
  </si>
  <si>
    <t>FDE</t>
  </si>
  <si>
    <t>16.07.023</t>
  </si>
  <si>
    <t>banco de concreto pre-fabricado (l=216cm)</t>
  </si>
  <si>
    <t>Prancha de madeira  aparelhada 6 x 40 cm, maçaramduba, angelim ou equivalente da região</t>
  </si>
  <si>
    <t>Colchão de areia</t>
  </si>
  <si>
    <t>11.18.180</t>
  </si>
  <si>
    <t>42.05.310</t>
  </si>
  <si>
    <t>Caixa de inspeção do terra cilíndrica em PVC rígido, diâmetro de 300 mm - h= 250 mm</t>
  </si>
  <si>
    <t>Unid.</t>
  </si>
  <si>
    <t>42.05.300</t>
  </si>
  <si>
    <t>Tampa para caixa de inspeção cilíndrica, aço galvanizado</t>
  </si>
  <si>
    <t>4.3</t>
  </si>
  <si>
    <t>06.11.040</t>
  </si>
  <si>
    <t>Reaterrro manual apiloado sem controle de compactação</t>
  </si>
  <si>
    <t>34.01.010</t>
  </si>
  <si>
    <t>Terra vegetal orgânica comum</t>
  </si>
  <si>
    <t>34.04.280</t>
  </si>
  <si>
    <t>Árvore ornamental tipo Manacá-da-serra</t>
  </si>
  <si>
    <t>SIURB</t>
  </si>
  <si>
    <t>ic,02 - conjunto mesa e bancos em concreto</t>
  </si>
  <si>
    <t>cj</t>
  </si>
  <si>
    <t>2.4</t>
  </si>
  <si>
    <t>2.5</t>
  </si>
  <si>
    <t>Pavimentação em lajota de concreto 35 MPa, espessura 8 cm, tipos: raquete, retangular, sextavado e 16 faces, com rejunte em areia</t>
  </si>
  <si>
    <t>54.04.350</t>
  </si>
  <si>
    <t>Estrutura em terças para telhas de barro</t>
  </si>
  <si>
    <t>3.1</t>
  </si>
  <si>
    <t>15.01.310</t>
  </si>
  <si>
    <t>3.2</t>
  </si>
  <si>
    <t>3.3</t>
  </si>
  <si>
    <t>Fornecimento de peças diversas para estrutura em madeira</t>
  </si>
  <si>
    <t>15.20.020</t>
  </si>
  <si>
    <t>3.4</t>
  </si>
  <si>
    <t>Recolocação de peças lineares em madeira com seção até 60 cm²</t>
  </si>
  <si>
    <t>3.5</t>
  </si>
  <si>
    <t>15.20.040</t>
  </si>
  <si>
    <t>Telha de barro colonial/paulista</t>
  </si>
  <si>
    <t>3.6</t>
  </si>
  <si>
    <t>Cumeeira de barro emboçado tipos: plan, romana, italiana, francesa e paulistinha</t>
  </si>
  <si>
    <t>16.02.045</t>
  </si>
  <si>
    <t>16.02.230</t>
  </si>
  <si>
    <t>Verniz em superfície de madeira</t>
  </si>
  <si>
    <t>3.7</t>
  </si>
  <si>
    <t>33.05.330</t>
  </si>
  <si>
    <t>3.8</t>
  </si>
  <si>
    <t>4.1</t>
  </si>
  <si>
    <t>4.4</t>
  </si>
  <si>
    <t>4.5</t>
  </si>
  <si>
    <t>4.6</t>
  </si>
  <si>
    <t>SERVIÇOS COMPLEMENTARS</t>
  </si>
  <si>
    <t>Retirada manual de paralelepípedo ou lajota de concreto, inclusive limpeza, carregamento, transporte até 1 quilômetro e descarregamento</t>
  </si>
  <si>
    <t>4.8</t>
  </si>
  <si>
    <t>04.40.050</t>
  </si>
  <si>
    <t>5.1</t>
  </si>
  <si>
    <t>5.2</t>
  </si>
  <si>
    <t>5.3</t>
  </si>
  <si>
    <t>5.4</t>
  </si>
  <si>
    <t>5.6</t>
  </si>
  <si>
    <t>VALOR TOTAL COM BDI</t>
  </si>
  <si>
    <t>BDI</t>
  </si>
  <si>
    <t xml:space="preserve">OBRA: REVITALIZAÇÃO DO PONTO DE ÔNIBUS </t>
  </si>
  <si>
    <t>LOCAL:  BAIRRO TRÊS BARRAS - PEDRO DE TOLEDO - S/P</t>
  </si>
  <si>
    <t>COBERTURA/ TELHADO</t>
  </si>
  <si>
    <t>COBERTURA /TELHADO</t>
  </si>
  <si>
    <t>SERVIÇOS COMPLEMENTARES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</si>
</sst>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* #,##0.00_-;\-&quot;R$&quot;* #,##0.00_-;_-&quot;R$&quot;* &quot;-&quot;??_-;_-@_-"/>
    <numFmt numFmtId="164" formatCode="00000"/>
    <numFmt numFmtId="165" formatCode="0.0%"/>
    <numFmt numFmtId="166" formatCode="_(* #,##0.00_);_(* \(#,##0.00\);_(* &quot;-&quot;??_);_(@_)"/>
    <numFmt numFmtId="167" formatCode="000000"/>
  </numFmts>
  <fonts count="28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9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14"/>
      <name val="Calibri"/>
      <family val="2"/>
    </font>
    <font>
      <sz val="14"/>
      <name val="Arial"/>
      <family val="2"/>
    </font>
    <font>
      <b/>
      <sz val="10"/>
      <name val="Arial"/>
      <family val="2"/>
    </font>
    <font>
      <b/>
      <sz val="12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8"/>
      <color theme="1"/>
      <name val="Calibri"/>
      <family val="2"/>
      <scheme val="minor"/>
    </font>
    <font>
      <sz val="8"/>
      <color theme="1"/>
      <name val="Calibri"/>
      <family val="2"/>
    </font>
    <font>
      <sz val="8"/>
      <name val="Calibri"/>
      <family val="2"/>
      <scheme val="minor"/>
    </font>
    <font>
      <sz val="8"/>
      <color rgb="FF000000"/>
      <name val="Calibri"/>
      <family val="2"/>
      <scheme val="minor"/>
    </font>
    <font>
      <sz val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9" fontId="9" fillId="0" borderId="0" applyFont="0" applyFill="0" applyBorder="0" applyAlignment="0" applyProtection="0"/>
    <xf numFmtId="166" fontId="22" fillId="0" borderId="0" applyFont="0" applyFill="0" applyBorder="0" applyAlignment="0" applyProtection="0"/>
  </cellStyleXfs>
  <cellXfs count="195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2" fontId="8" fillId="0" borderId="1" xfId="0" applyNumberFormat="1" applyFont="1" applyBorder="1" applyAlignment="1">
      <alignment horizontal="center" vertical="center"/>
    </xf>
    <xf numFmtId="44" fontId="8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7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0" fontId="8" fillId="0" borderId="1" xfId="0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44" fontId="8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7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44" fontId="8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2" fontId="8" fillId="3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 wrapText="1"/>
    </xf>
    <xf numFmtId="44" fontId="6" fillId="0" borderId="5" xfId="0" applyNumberFormat="1" applyFont="1" applyBorder="1" applyAlignment="1">
      <alignment horizontal="center" vertical="center"/>
    </xf>
    <xf numFmtId="44" fontId="5" fillId="3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wrapText="1"/>
    </xf>
    <xf numFmtId="0" fontId="7" fillId="2" borderId="1" xfId="0" applyFont="1" applyFill="1" applyBorder="1" applyAlignment="1">
      <alignment vertical="center" wrapText="1"/>
    </xf>
    <xf numFmtId="44" fontId="2" fillId="0" borderId="0" xfId="0" applyNumberFormat="1" applyFont="1"/>
    <xf numFmtId="0" fontId="12" fillId="0" borderId="15" xfId="0" applyFont="1" applyBorder="1"/>
    <xf numFmtId="0" fontId="12" fillId="0" borderId="18" xfId="0" applyFont="1" applyBorder="1"/>
    <xf numFmtId="0" fontId="12" fillId="0" borderId="25" xfId="0" applyFont="1" applyBorder="1"/>
    <xf numFmtId="10" fontId="14" fillId="0" borderId="28" xfId="0" applyNumberFormat="1" applyFont="1" applyBorder="1" applyAlignment="1">
      <alignment horizontal="center"/>
    </xf>
    <xf numFmtId="0" fontId="12" fillId="0" borderId="0" xfId="0" applyFont="1"/>
    <xf numFmtId="10" fontId="12" fillId="0" borderId="0" xfId="0" applyNumberFormat="1" applyFont="1" applyAlignment="1">
      <alignment horizontal="right"/>
    </xf>
    <xf numFmtId="2" fontId="12" fillId="0" borderId="0" xfId="0" applyNumberFormat="1" applyFont="1" applyAlignment="1">
      <alignment horizontal="right"/>
    </xf>
    <xf numFmtId="0" fontId="10" fillId="0" borderId="0" xfId="0" applyFont="1"/>
    <xf numFmtId="0" fontId="18" fillId="0" borderId="0" xfId="0" applyFont="1" applyAlignment="1">
      <alignment horizontal="center"/>
    </xf>
    <xf numFmtId="44" fontId="19" fillId="3" borderId="1" xfId="0" applyNumberFormat="1" applyFont="1" applyFill="1" applyBorder="1"/>
    <xf numFmtId="0" fontId="10" fillId="0" borderId="0" xfId="0" applyFont="1" applyAlignment="1">
      <alignment horizontal="center"/>
    </xf>
    <xf numFmtId="0" fontId="17" fillId="3" borderId="1" xfId="0" applyFont="1" applyFill="1" applyBorder="1" applyAlignment="1">
      <alignment horizontal="center" vertical="center"/>
    </xf>
    <xf numFmtId="10" fontId="17" fillId="3" borderId="1" xfId="0" applyNumberFormat="1" applyFont="1" applyFill="1" applyBorder="1" applyAlignment="1">
      <alignment horizontal="center" vertical="center"/>
    </xf>
    <xf numFmtId="4" fontId="17" fillId="3" borderId="1" xfId="0" applyNumberFormat="1" applyFont="1" applyFill="1" applyBorder="1" applyAlignment="1">
      <alignment horizontal="center" vertical="center"/>
    </xf>
    <xf numFmtId="44" fontId="17" fillId="5" borderId="1" xfId="2" applyNumberFormat="1" applyFont="1" applyFill="1" applyBorder="1" applyAlignment="1">
      <alignment horizontal="right" vertical="center"/>
    </xf>
    <xf numFmtId="9" fontId="17" fillId="5" borderId="1" xfId="0" applyNumberFormat="1" applyFont="1" applyFill="1" applyBorder="1" applyAlignment="1">
      <alignment horizontal="center" vertical="center"/>
    </xf>
    <xf numFmtId="166" fontId="17" fillId="5" borderId="1" xfId="2" applyFont="1" applyFill="1" applyBorder="1" applyAlignment="1">
      <alignment horizontal="right" vertical="center"/>
    </xf>
    <xf numFmtId="9" fontId="22" fillId="5" borderId="1" xfId="0" applyNumberFormat="1" applyFont="1" applyFill="1" applyBorder="1" applyAlignment="1">
      <alignment horizontal="center" vertical="center"/>
    </xf>
    <xf numFmtId="44" fontId="17" fillId="2" borderId="1" xfId="0" applyNumberFormat="1" applyFont="1" applyFill="1" applyBorder="1" applyAlignment="1">
      <alignment horizontal="center" vertical="center"/>
    </xf>
    <xf numFmtId="9" fontId="17" fillId="2" borderId="1" xfId="0" applyNumberFormat="1" applyFont="1" applyFill="1" applyBorder="1" applyAlignment="1">
      <alignment horizontal="center" vertical="center"/>
    </xf>
    <xf numFmtId="0" fontId="0" fillId="0" borderId="0" xfId="0" applyAlignment="1"/>
    <xf numFmtId="0" fontId="23" fillId="0" borderId="5" xfId="0" applyFont="1" applyBorder="1" applyAlignment="1">
      <alignment vertical="center" wrapText="1"/>
    </xf>
    <xf numFmtId="44" fontId="23" fillId="0" borderId="1" xfId="0" applyNumberFormat="1" applyFont="1" applyBorder="1" applyAlignment="1">
      <alignment vertical="center"/>
    </xf>
    <xf numFmtId="0" fontId="23" fillId="0" borderId="0" xfId="0" applyFont="1" applyAlignment="1">
      <alignment vertical="center"/>
    </xf>
    <xf numFmtId="0" fontId="23" fillId="0" borderId="30" xfId="0" applyFont="1" applyBorder="1" applyAlignment="1">
      <alignment horizontal="center" vertical="center"/>
    </xf>
    <xf numFmtId="44" fontId="23" fillId="0" borderId="30" xfId="0" applyNumberFormat="1" applyFont="1" applyBorder="1" applyAlignment="1">
      <alignment vertical="center"/>
    </xf>
    <xf numFmtId="0" fontId="23" fillId="0" borderId="0" xfId="0" applyFont="1"/>
    <xf numFmtId="0" fontId="23" fillId="0" borderId="1" xfId="0" applyFont="1" applyBorder="1" applyAlignment="1">
      <alignment horizontal="center"/>
    </xf>
    <xf numFmtId="0" fontId="23" fillId="0" borderId="1" xfId="0" applyFont="1" applyBorder="1"/>
    <xf numFmtId="4" fontId="23" fillId="0" borderId="1" xfId="0" applyNumberFormat="1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4" fontId="6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4" fontId="6" fillId="0" borderId="1" xfId="0" applyNumberFormat="1" applyFont="1" applyBorder="1" applyAlignment="1">
      <alignment vertical="center"/>
    </xf>
    <xf numFmtId="0" fontId="26" fillId="0" borderId="1" xfId="0" applyFont="1" applyBorder="1"/>
    <xf numFmtId="0" fontId="26" fillId="2" borderId="1" xfId="0" applyFont="1" applyFill="1" applyBorder="1" applyAlignment="1">
      <alignment vertical="top" wrapText="1"/>
    </xf>
    <xf numFmtId="0" fontId="6" fillId="0" borderId="1" xfId="0" applyFont="1" applyBorder="1" applyAlignment="1">
      <alignment vertical="center" wrapText="1"/>
    </xf>
    <xf numFmtId="0" fontId="6" fillId="0" borderId="34" xfId="0" applyFont="1" applyFill="1" applyBorder="1" applyAlignment="1">
      <alignment horizontal="center" vertical="center"/>
    </xf>
    <xf numFmtId="44" fontId="6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3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67" fontId="24" fillId="0" borderId="1" xfId="0" applyNumberFormat="1" applyFont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27" fillId="0" borderId="1" xfId="0" applyFont="1" applyBorder="1" applyAlignment="1">
      <alignment vertical="center" wrapText="1"/>
    </xf>
    <xf numFmtId="44" fontId="6" fillId="2" borderId="1" xfId="0" applyNumberFormat="1" applyFont="1" applyFill="1" applyBorder="1" applyAlignment="1">
      <alignment vertical="center"/>
    </xf>
    <xf numFmtId="164" fontId="6" fillId="0" borderId="1" xfId="0" applyNumberFormat="1" applyFont="1" applyBorder="1" applyAlignment="1">
      <alignment horizontal="center" vertical="center"/>
    </xf>
    <xf numFmtId="0" fontId="25" fillId="0" borderId="1" xfId="0" applyFont="1" applyBorder="1" applyAlignment="1">
      <alignment vertical="center"/>
    </xf>
    <xf numFmtId="0" fontId="6" fillId="3" borderId="1" xfId="0" applyFont="1" applyFill="1" applyBorder="1" applyAlignment="1">
      <alignment vertical="center"/>
    </xf>
    <xf numFmtId="0" fontId="8" fillId="3" borderId="1" xfId="0" applyFont="1" applyFill="1" applyBorder="1" applyAlignment="1">
      <alignment vertical="center"/>
    </xf>
    <xf numFmtId="44" fontId="5" fillId="3" borderId="1" xfId="0" applyNumberFormat="1" applyFont="1" applyFill="1" applyBorder="1" applyAlignment="1">
      <alignment vertical="center"/>
    </xf>
    <xf numFmtId="44" fontId="10" fillId="3" borderId="1" xfId="0" applyNumberFormat="1" applyFont="1" applyFill="1" applyBorder="1"/>
    <xf numFmtId="10" fontId="10" fillId="3" borderId="1" xfId="0" applyNumberFormat="1" applyFont="1" applyFill="1" applyBorder="1" applyAlignment="1"/>
    <xf numFmtId="0" fontId="10" fillId="3" borderId="2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right"/>
    </xf>
    <xf numFmtId="0" fontId="10" fillId="3" borderId="3" xfId="0" applyFont="1" applyFill="1" applyBorder="1" applyAlignment="1">
      <alignment horizontal="right"/>
    </xf>
    <xf numFmtId="0" fontId="10" fillId="3" borderId="4" xfId="0" applyFont="1" applyFill="1" applyBorder="1" applyAlignment="1">
      <alignment horizontal="right"/>
    </xf>
    <xf numFmtId="0" fontId="10" fillId="3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10" fillId="0" borderId="0" xfId="0" applyFont="1" applyAlignment="1">
      <alignment horizontal="center"/>
    </xf>
    <xf numFmtId="0" fontId="10" fillId="0" borderId="1" xfId="0" applyFont="1" applyBorder="1" applyAlignment="1">
      <alignment horizontal="center"/>
    </xf>
    <xf numFmtId="0" fontId="20" fillId="0" borderId="2" xfId="0" applyFont="1" applyBorder="1" applyAlignment="1">
      <alignment horizontal="left" vertical="center"/>
    </xf>
    <xf numFmtId="0" fontId="20" fillId="0" borderId="3" xfId="0" applyFont="1" applyBorder="1" applyAlignment="1">
      <alignment horizontal="left" vertical="center"/>
    </xf>
    <xf numFmtId="0" fontId="21" fillId="5" borderId="1" xfId="0" applyFont="1" applyFill="1" applyBorder="1" applyAlignment="1">
      <alignment horizontal="center" vertical="center"/>
    </xf>
    <xf numFmtId="0" fontId="22" fillId="5" borderId="5" xfId="0" applyFont="1" applyFill="1" applyBorder="1" applyAlignment="1">
      <alignment horizontal="center" vertical="center" wrapText="1"/>
    </xf>
    <xf numFmtId="0" fontId="22" fillId="5" borderId="30" xfId="0" applyFont="1" applyFill="1" applyBorder="1" applyAlignment="1">
      <alignment horizontal="center" vertical="center" wrapText="1"/>
    </xf>
    <xf numFmtId="0" fontId="22" fillId="5" borderId="5" xfId="0" applyFont="1" applyFill="1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44" fontId="22" fillId="5" borderId="5" xfId="0" applyNumberFormat="1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10" fontId="22" fillId="5" borderId="5" xfId="0" applyNumberFormat="1" applyFont="1" applyFill="1" applyBorder="1" applyAlignment="1">
      <alignment horizontal="center" vertical="center" wrapText="1"/>
    </xf>
    <xf numFmtId="44" fontId="22" fillId="2" borderId="5" xfId="0" applyNumberFormat="1" applyFont="1" applyFill="1" applyBorder="1" applyAlignment="1">
      <alignment horizontal="center" vertical="center"/>
    </xf>
    <xf numFmtId="44" fontId="22" fillId="2" borderId="30" xfId="0" applyNumberFormat="1" applyFont="1" applyFill="1" applyBorder="1" applyAlignment="1">
      <alignment horizontal="center" vertical="center"/>
    </xf>
    <xf numFmtId="9" fontId="22" fillId="5" borderId="5" xfId="0" applyNumberFormat="1" applyFont="1" applyFill="1" applyBorder="1" applyAlignment="1">
      <alignment horizontal="center" vertical="center" wrapText="1"/>
    </xf>
    <xf numFmtId="9" fontId="0" fillId="0" borderId="30" xfId="0" applyNumberFormat="1" applyBorder="1" applyAlignment="1">
      <alignment horizontal="center" vertical="center" wrapText="1"/>
    </xf>
    <xf numFmtId="44" fontId="0" fillId="0" borderId="30" xfId="0" applyNumberFormat="1" applyBorder="1" applyAlignment="1">
      <alignment horizontal="center" vertical="center" wrapText="1"/>
    </xf>
    <xf numFmtId="165" fontId="22" fillId="5" borderId="5" xfId="1" applyNumberFormat="1" applyFont="1" applyFill="1" applyBorder="1" applyAlignment="1">
      <alignment horizontal="center" vertical="center" wrapText="1"/>
    </xf>
    <xf numFmtId="165" fontId="0" fillId="0" borderId="30" xfId="1" applyNumberFormat="1" applyFont="1" applyBorder="1" applyAlignment="1">
      <alignment horizontal="center" vertical="center" wrapText="1"/>
    </xf>
    <xf numFmtId="44" fontId="22" fillId="2" borderId="5" xfId="0" applyNumberFormat="1" applyFont="1" applyFill="1" applyBorder="1" applyAlignment="1">
      <alignment horizontal="center" vertical="center" wrapText="1"/>
    </xf>
    <xf numFmtId="9" fontId="22" fillId="5" borderId="5" xfId="1" applyFont="1" applyFill="1" applyBorder="1" applyAlignment="1">
      <alignment horizontal="center" vertical="center" wrapText="1"/>
    </xf>
    <xf numFmtId="9" fontId="0" fillId="0" borderId="30" xfId="1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/>
    </xf>
    <xf numFmtId="0" fontId="17" fillId="5" borderId="1" xfId="0" applyFont="1" applyFill="1" applyBorder="1" applyAlignment="1">
      <alignment horizontal="center" vertical="center"/>
    </xf>
    <xf numFmtId="0" fontId="22" fillId="5" borderId="1" xfId="0" applyFont="1" applyFill="1" applyBorder="1" applyAlignment="1">
      <alignment horizontal="center" vertical="center"/>
    </xf>
    <xf numFmtId="4" fontId="22" fillId="2" borderId="1" xfId="0" applyNumberFormat="1" applyFont="1" applyFill="1" applyBorder="1" applyAlignment="1">
      <alignment horizontal="center" vertical="center"/>
    </xf>
    <xf numFmtId="4" fontId="17" fillId="2" borderId="5" xfId="0" applyNumberFormat="1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/>
    </xf>
    <xf numFmtId="0" fontId="17" fillId="3" borderId="30" xfId="0" applyFont="1" applyFill="1" applyBorder="1" applyAlignment="1">
      <alignment horizontal="center" vertical="center" wrapText="1" shrinkToFit="1"/>
    </xf>
    <xf numFmtId="0" fontId="17" fillId="3" borderId="1" xfId="0" applyFont="1" applyFill="1" applyBorder="1" applyAlignment="1">
      <alignment horizontal="center" vertical="center" wrapText="1" shrinkToFit="1"/>
    </xf>
    <xf numFmtId="0" fontId="17" fillId="3" borderId="30" xfId="0" applyFont="1" applyFill="1" applyBorder="1" applyAlignment="1">
      <alignment horizontal="center" vertical="center"/>
    </xf>
    <xf numFmtId="4" fontId="17" fillId="3" borderId="30" xfId="0" applyNumberFormat="1" applyFont="1" applyFill="1" applyBorder="1" applyAlignment="1">
      <alignment horizontal="center" vertic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22" fillId="5" borderId="5" xfId="0" applyFont="1" applyFill="1" applyBorder="1" applyAlignment="1">
      <alignment horizontal="center" vertical="center"/>
    </xf>
    <xf numFmtId="0" fontId="22" fillId="5" borderId="30" xfId="0" applyFont="1" applyFill="1" applyBorder="1" applyAlignment="1">
      <alignment horizontal="center" vertical="center"/>
    </xf>
    <xf numFmtId="0" fontId="22" fillId="5" borderId="30" xfId="0" applyFont="1" applyFill="1" applyBorder="1" applyAlignment="1">
      <alignment horizontal="left" vertical="center" wrapText="1"/>
    </xf>
    <xf numFmtId="44" fontId="22" fillId="5" borderId="5" xfId="0" applyNumberFormat="1" applyFont="1" applyFill="1" applyBorder="1" applyAlignment="1">
      <alignment horizontal="center" vertical="center"/>
    </xf>
    <xf numFmtId="44" fontId="22" fillId="5" borderId="30" xfId="0" applyNumberFormat="1" applyFont="1" applyFill="1" applyBorder="1" applyAlignment="1">
      <alignment horizontal="center" vertical="center"/>
    </xf>
    <xf numFmtId="10" fontId="22" fillId="5" borderId="5" xfId="0" applyNumberFormat="1" applyFont="1" applyFill="1" applyBorder="1" applyAlignment="1">
      <alignment horizontal="center" vertical="center"/>
    </xf>
    <xf numFmtId="10" fontId="22" fillId="5" borderId="30" xfId="0" applyNumberFormat="1" applyFont="1" applyFill="1" applyBorder="1" applyAlignment="1">
      <alignment horizontal="center" vertical="center"/>
    </xf>
    <xf numFmtId="9" fontId="22" fillId="5" borderId="5" xfId="0" applyNumberFormat="1" applyFont="1" applyFill="1" applyBorder="1" applyAlignment="1">
      <alignment horizontal="center" vertical="center"/>
    </xf>
    <xf numFmtId="9" fontId="22" fillId="5" borderId="30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4" fillId="0" borderId="26" xfId="0" applyFont="1" applyBorder="1" applyAlignment="1">
      <alignment horizontal="center"/>
    </xf>
    <xf numFmtId="0" fontId="14" fillId="0" borderId="27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right" vertical="center"/>
    </xf>
    <xf numFmtId="0" fontId="12" fillId="0" borderId="29" xfId="0" applyFont="1" applyBorder="1" applyAlignment="1">
      <alignment horizont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10" fontId="13" fillId="0" borderId="19" xfId="0" applyNumberFormat="1" applyFont="1" applyBorder="1" applyAlignment="1">
      <alignment horizontal="center"/>
    </xf>
    <xf numFmtId="10" fontId="13" fillId="0" borderId="24" xfId="0" applyNumberFormat="1" applyFont="1" applyBorder="1" applyAlignment="1">
      <alignment horizontal="center"/>
    </xf>
    <xf numFmtId="10" fontId="12" fillId="0" borderId="16" xfId="0" applyNumberFormat="1" applyFont="1" applyBorder="1" applyAlignment="1">
      <alignment horizontal="center"/>
    </xf>
    <xf numFmtId="10" fontId="12" fillId="0" borderId="17" xfId="0" applyNumberFormat="1" applyFont="1" applyBorder="1" applyAlignment="1">
      <alignment horizontal="center"/>
    </xf>
    <xf numFmtId="10" fontId="12" fillId="0" borderId="19" xfId="0" applyNumberFormat="1" applyFont="1" applyBorder="1" applyAlignment="1">
      <alignment horizontal="center"/>
    </xf>
    <xf numFmtId="10" fontId="12" fillId="0" borderId="20" xfId="0" applyNumberFormat="1" applyFont="1" applyBorder="1" applyAlignment="1">
      <alignment horizontal="center"/>
    </xf>
    <xf numFmtId="10" fontId="12" fillId="4" borderId="19" xfId="0" applyNumberFormat="1" applyFont="1" applyFill="1" applyBorder="1" applyAlignment="1">
      <alignment horizontal="center"/>
    </xf>
    <xf numFmtId="10" fontId="12" fillId="4" borderId="20" xfId="0" applyNumberFormat="1" applyFont="1" applyFill="1" applyBorder="1" applyAlignment="1">
      <alignment horizontal="center"/>
    </xf>
    <xf numFmtId="10" fontId="13" fillId="0" borderId="21" xfId="0" applyNumberFormat="1" applyFont="1" applyBorder="1" applyAlignment="1">
      <alignment horizontal="center"/>
    </xf>
    <xf numFmtId="10" fontId="13" fillId="0" borderId="22" xfId="0" applyNumberFormat="1" applyFont="1" applyBorder="1" applyAlignment="1">
      <alignment horizontal="center"/>
    </xf>
    <xf numFmtId="10" fontId="13" fillId="0" borderId="23" xfId="0" applyNumberFormat="1" applyFont="1" applyBorder="1" applyAlignment="1">
      <alignment horizontal="center"/>
    </xf>
    <xf numFmtId="0" fontId="13" fillId="0" borderId="18" xfId="0" applyFont="1" applyBorder="1" applyAlignment="1">
      <alignment horizontal="center" wrapText="1"/>
    </xf>
    <xf numFmtId="0" fontId="13" fillId="0" borderId="19" xfId="0" applyFont="1" applyBorder="1" applyAlignment="1">
      <alignment horizontal="center" wrapText="1"/>
    </xf>
    <xf numFmtId="0" fontId="13" fillId="0" borderId="20" xfId="0" applyFont="1" applyBorder="1" applyAlignment="1">
      <alignment horizontal="center" wrapText="1"/>
    </xf>
    <xf numFmtId="0" fontId="0" fillId="0" borderId="7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14" xfId="0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5" fillId="0" borderId="1" xfId="0" applyFont="1" applyBorder="1" applyAlignment="1">
      <alignment horizontal="left" wrapText="1"/>
    </xf>
    <xf numFmtId="0" fontId="11" fillId="0" borderId="35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44" fontId="23" fillId="2" borderId="30" xfId="0" applyNumberFormat="1" applyFont="1" applyFill="1" applyBorder="1" applyAlignment="1">
      <alignment vertical="center"/>
    </xf>
    <xf numFmtId="44" fontId="23" fillId="2" borderId="1" xfId="0" applyNumberFormat="1" applyFont="1" applyFill="1" applyBorder="1" applyAlignment="1">
      <alignment vertical="center"/>
    </xf>
  </cellXfs>
  <cellStyles count="3">
    <cellStyle name="Normal" xfId="0" builtinId="0"/>
    <cellStyle name="Porcentagem" xfId="1" builtinId="5"/>
    <cellStyle name="Separador de milhares 2" xfId="2" xr:uid="{005CDF01-3F7E-4A62-92A9-34C7C5C2A29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141287</xdr:colOff>
      <xdr:row>0</xdr:row>
      <xdr:rowOff>39688</xdr:rowOff>
    </xdr:from>
    <xdr:to>
      <xdr:col>1</xdr:col>
      <xdr:colOff>563563</xdr:colOff>
      <xdr:row>5</xdr:row>
      <xdr:rowOff>144296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F29D9698-4A65-43D1-A867-CB32E65F714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305" b="11171"/>
        <a:stretch/>
      </xdr:blipFill>
      <xdr:spPr bwMode="auto">
        <a:xfrm>
          <a:off x="141287" y="39688"/>
          <a:ext cx="1089026" cy="10967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104776</xdr:colOff>
      <xdr:row>2</xdr:row>
      <xdr:rowOff>9527</xdr:rowOff>
    </xdr:from>
    <xdr:to>
      <xdr:col>0</xdr:col>
      <xdr:colOff>967897</xdr:colOff>
      <xdr:row>4</xdr:row>
      <xdr:rowOff>190500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3D27EF4E-E16C-4D54-9C03-46137DC0297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1157"/>
        <a:stretch/>
      </xdr:blipFill>
      <xdr:spPr>
        <a:xfrm>
          <a:off x="104776" y="400052"/>
          <a:ext cx="863121" cy="73342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333376</xdr:colOff>
      <xdr:row>0</xdr:row>
      <xdr:rowOff>0</xdr:rowOff>
    </xdr:from>
    <xdr:ext cx="1276349" cy="888597"/>
    <xdr:pic>
      <xdr:nvPicPr>
        <xdr:cNvPr id="2" name="Imagem 1">
          <a:extLst>
            <a:ext uri="{FF2B5EF4-FFF2-40B4-BE49-F238E27FC236}">
              <a16:creationId xmlns:a16="http://schemas.microsoft.com/office/drawing/2014/main" id="{6D2711C4-D257-4B46-BE33-D34CEA911868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305" b="11171"/>
        <a:stretch/>
      </xdr:blipFill>
      <xdr:spPr bwMode="auto">
        <a:xfrm>
          <a:off x="333376" y="76201"/>
          <a:ext cx="1276349" cy="8885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333376</xdr:colOff>
      <xdr:row>0</xdr:row>
      <xdr:rowOff>76201</xdr:rowOff>
    </xdr:from>
    <xdr:ext cx="1276349" cy="888597"/>
    <xdr:pic>
      <xdr:nvPicPr>
        <xdr:cNvPr id="3" name="Imagem 2">
          <a:extLst>
            <a:ext uri="{FF2B5EF4-FFF2-40B4-BE49-F238E27FC236}">
              <a16:creationId xmlns:a16="http://schemas.microsoft.com/office/drawing/2014/main" id="{18767017-6706-4967-BB47-9D38245C98C9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305" b="11171"/>
        <a:stretch/>
      </xdr:blipFill>
      <xdr:spPr bwMode="auto">
        <a:xfrm>
          <a:off x="333376" y="76201"/>
          <a:ext cx="1276349" cy="8885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9"/>
  <sheetViews>
    <sheetView tabSelected="1" topLeftCell="A43" zoomScale="120" zoomScaleNormal="120" workbookViewId="0">
      <selection activeCell="H50" sqref="H50"/>
    </sheetView>
  </sheetViews>
  <sheetFormatPr defaultRowHeight="15" x14ac:dyDescent="0.25"/>
  <cols>
    <col min="1" max="1" width="10" customWidth="1"/>
    <col min="2" max="2" width="10.5703125" customWidth="1"/>
    <col min="3" max="3" width="7" customWidth="1"/>
    <col min="4" max="4" width="57.42578125" customWidth="1"/>
    <col min="5" max="5" width="7.140625" customWidth="1"/>
    <col min="6" max="6" width="8.42578125" customWidth="1"/>
    <col min="7" max="7" width="12" customWidth="1"/>
    <col min="8" max="8" width="14" customWidth="1"/>
    <col min="9" max="9" width="12" bestFit="1" customWidth="1"/>
  </cols>
  <sheetData>
    <row r="1" spans="1:9" x14ac:dyDescent="0.25">
      <c r="A1" s="100"/>
      <c r="B1" s="100"/>
      <c r="C1" s="101" t="s">
        <v>7</v>
      </c>
      <c r="D1" s="101"/>
      <c r="E1" s="101"/>
      <c r="F1" s="101"/>
      <c r="G1" s="101"/>
      <c r="H1" s="101"/>
    </row>
    <row r="2" spans="1:9" x14ac:dyDescent="0.25">
      <c r="A2" s="100"/>
      <c r="B2" s="100"/>
      <c r="C2" s="103" t="s">
        <v>29</v>
      </c>
      <c r="D2" s="104"/>
      <c r="E2" s="104"/>
      <c r="F2" s="104"/>
      <c r="G2" s="104"/>
      <c r="H2" s="105"/>
    </row>
    <row r="3" spans="1:9" ht="18" customHeight="1" x14ac:dyDescent="0.25">
      <c r="A3" s="100"/>
      <c r="B3" s="100"/>
      <c r="C3" s="106" t="s">
        <v>107</v>
      </c>
      <c r="D3" s="107"/>
      <c r="E3" s="107"/>
      <c r="F3" s="107"/>
      <c r="G3" s="107"/>
      <c r="H3" s="108"/>
    </row>
    <row r="4" spans="1:9" ht="15" customHeight="1" x14ac:dyDescent="0.25">
      <c r="A4" s="100"/>
      <c r="B4" s="100"/>
      <c r="C4" s="106" t="s">
        <v>108</v>
      </c>
      <c r="D4" s="107"/>
      <c r="E4" s="107"/>
      <c r="F4" s="107"/>
      <c r="G4" s="107"/>
      <c r="H4" s="108"/>
    </row>
    <row r="5" spans="1:9" ht="15" customHeight="1" x14ac:dyDescent="0.25">
      <c r="A5" s="100"/>
      <c r="B5" s="100"/>
      <c r="C5" s="101" t="s">
        <v>8</v>
      </c>
      <c r="D5" s="101"/>
      <c r="E5" s="101"/>
      <c r="F5" s="101"/>
      <c r="G5" s="101"/>
      <c r="H5" s="101"/>
    </row>
    <row r="6" spans="1:9" x14ac:dyDescent="0.25">
      <c r="A6" s="100"/>
      <c r="B6" s="100"/>
      <c r="C6" s="102" t="s">
        <v>55</v>
      </c>
      <c r="D6" s="102"/>
      <c r="E6" s="102"/>
      <c r="F6" s="102"/>
      <c r="G6" s="102"/>
      <c r="H6" s="102"/>
    </row>
    <row r="7" spans="1:9" s="1" customFormat="1" ht="23.25" customHeight="1" x14ac:dyDescent="0.25">
      <c r="A7" s="4" t="s">
        <v>0</v>
      </c>
      <c r="B7" s="4" t="s">
        <v>40</v>
      </c>
      <c r="C7" s="5" t="s">
        <v>1</v>
      </c>
      <c r="D7" s="5" t="s">
        <v>2</v>
      </c>
      <c r="E7" s="5" t="s">
        <v>3</v>
      </c>
      <c r="F7" s="5" t="s">
        <v>4</v>
      </c>
      <c r="G7" s="6" t="s">
        <v>5</v>
      </c>
      <c r="H7" s="5" t="s">
        <v>6</v>
      </c>
    </row>
    <row r="8" spans="1:9" s="2" customFormat="1" ht="17.25" customHeight="1" x14ac:dyDescent="0.2">
      <c r="A8" s="88"/>
      <c r="B8" s="88"/>
      <c r="C8" s="5" t="s">
        <v>9</v>
      </c>
      <c r="D8" s="5" t="s">
        <v>24</v>
      </c>
      <c r="E8" s="89"/>
      <c r="F8" s="89"/>
      <c r="G8" s="89"/>
      <c r="H8" s="90">
        <f>SUM(H9:H13)</f>
        <v>9153.67</v>
      </c>
      <c r="I8" s="35"/>
    </row>
    <row r="9" spans="1:9" s="2" customFormat="1" ht="15" customHeight="1" x14ac:dyDescent="0.2">
      <c r="A9" s="15" t="s">
        <v>30</v>
      </c>
      <c r="B9" s="16" t="s">
        <v>32</v>
      </c>
      <c r="C9" s="18" t="s">
        <v>10</v>
      </c>
      <c r="D9" s="22" t="s">
        <v>31</v>
      </c>
      <c r="E9" s="21" t="s">
        <v>26</v>
      </c>
      <c r="F9" s="19">
        <v>25</v>
      </c>
      <c r="G9" s="20">
        <v>148.5</v>
      </c>
      <c r="H9" s="20">
        <f t="shared" ref="H9:H12" si="0">G9*F9</f>
        <v>3712.5</v>
      </c>
    </row>
    <row r="10" spans="1:9" s="2" customFormat="1" ht="15" customHeight="1" x14ac:dyDescent="0.2">
      <c r="A10" s="15" t="s">
        <v>30</v>
      </c>
      <c r="B10" s="16" t="s">
        <v>34</v>
      </c>
      <c r="C10" s="18" t="s">
        <v>11</v>
      </c>
      <c r="D10" s="22" t="s">
        <v>33</v>
      </c>
      <c r="E10" s="21" t="s">
        <v>25</v>
      </c>
      <c r="F10" s="19">
        <v>60</v>
      </c>
      <c r="G10" s="20">
        <v>6.75</v>
      </c>
      <c r="H10" s="20">
        <f t="shared" ref="H10" si="1">G10*F10</f>
        <v>405</v>
      </c>
    </row>
    <row r="11" spans="1:9" s="2" customFormat="1" ht="24" x14ac:dyDescent="0.2">
      <c r="A11" s="7" t="s">
        <v>30</v>
      </c>
      <c r="B11" s="8" t="s">
        <v>37</v>
      </c>
      <c r="C11" s="9" t="s">
        <v>12</v>
      </c>
      <c r="D11" s="26" t="s">
        <v>36</v>
      </c>
      <c r="E11" s="3" t="s">
        <v>26</v>
      </c>
      <c r="F11" s="11">
        <v>25</v>
      </c>
      <c r="G11" s="12">
        <v>9.23</v>
      </c>
      <c r="H11" s="12">
        <f t="shared" si="0"/>
        <v>230.75</v>
      </c>
    </row>
    <row r="12" spans="1:9" s="1" customFormat="1" ht="18.75" customHeight="1" x14ac:dyDescent="0.25">
      <c r="A12" s="7" t="s">
        <v>30</v>
      </c>
      <c r="B12" s="8" t="s">
        <v>38</v>
      </c>
      <c r="C12" s="7" t="s">
        <v>13</v>
      </c>
      <c r="D12" s="34" t="s">
        <v>35</v>
      </c>
      <c r="E12" s="3" t="s">
        <v>26</v>
      </c>
      <c r="F12" s="11">
        <v>25</v>
      </c>
      <c r="G12" s="25">
        <v>11.66</v>
      </c>
      <c r="H12" s="25">
        <f t="shared" si="0"/>
        <v>291.5</v>
      </c>
    </row>
    <row r="13" spans="1:9" s="1" customFormat="1" ht="18.75" customHeight="1" x14ac:dyDescent="0.25">
      <c r="A13" s="7" t="s">
        <v>30</v>
      </c>
      <c r="B13" s="14" t="s">
        <v>95</v>
      </c>
      <c r="C13" s="7" t="s">
        <v>14</v>
      </c>
      <c r="D13" s="23" t="s">
        <v>94</v>
      </c>
      <c r="E13" s="3" t="s">
        <v>39</v>
      </c>
      <c r="F13" s="11">
        <v>3</v>
      </c>
      <c r="G13" s="25">
        <v>1504.64</v>
      </c>
      <c r="H13" s="25">
        <f t="shared" ref="H13" si="2">G13*F13</f>
        <v>4513.92</v>
      </c>
    </row>
    <row r="14" spans="1:9" ht="15" customHeight="1" x14ac:dyDescent="0.25">
      <c r="A14" s="27"/>
      <c r="B14" s="27"/>
      <c r="C14" s="5" t="s">
        <v>15</v>
      </c>
      <c r="D14" s="5" t="s">
        <v>111</v>
      </c>
      <c r="E14" s="28"/>
      <c r="F14" s="29"/>
      <c r="G14" s="28"/>
      <c r="H14" s="32">
        <f>SUM(H15:H19)</f>
        <v>7266.7999999999993</v>
      </c>
    </row>
    <row r="15" spans="1:9" x14ac:dyDescent="0.25">
      <c r="A15" s="7" t="s">
        <v>30</v>
      </c>
      <c r="B15" s="8" t="s">
        <v>113</v>
      </c>
      <c r="C15" s="7" t="s">
        <v>16</v>
      </c>
      <c r="D15" s="17" t="s">
        <v>112</v>
      </c>
      <c r="E15" s="3" t="s">
        <v>26</v>
      </c>
      <c r="F15" s="30">
        <v>20</v>
      </c>
      <c r="G15" s="77">
        <v>33.75</v>
      </c>
      <c r="H15" s="31">
        <f t="shared" ref="H15" si="3">G15*F15</f>
        <v>675</v>
      </c>
    </row>
    <row r="16" spans="1:9" s="13" customFormat="1" ht="22.5" customHeight="1" x14ac:dyDescent="0.2">
      <c r="A16" s="7" t="s">
        <v>30</v>
      </c>
      <c r="B16" s="7" t="s">
        <v>129</v>
      </c>
      <c r="C16" s="7" t="s">
        <v>17</v>
      </c>
      <c r="D16" s="75" t="s">
        <v>130</v>
      </c>
      <c r="E16" s="71" t="s">
        <v>26</v>
      </c>
      <c r="F16" s="70">
        <v>10</v>
      </c>
      <c r="G16" s="72">
        <v>12.59</v>
      </c>
      <c r="H16" s="72">
        <f>G16*F16</f>
        <v>125.9</v>
      </c>
    </row>
    <row r="17" spans="1:8" ht="24.75" x14ac:dyDescent="0.25">
      <c r="A17" s="7" t="s">
        <v>30</v>
      </c>
      <c r="B17" s="8" t="s">
        <v>115</v>
      </c>
      <c r="C17" s="7" t="s">
        <v>18</v>
      </c>
      <c r="D17" s="26" t="s">
        <v>114</v>
      </c>
      <c r="E17" s="3" t="s">
        <v>25</v>
      </c>
      <c r="F17" s="30">
        <v>70</v>
      </c>
      <c r="G17" s="77">
        <v>1.96</v>
      </c>
      <c r="H17" s="31">
        <f t="shared" ref="H17" si="4">G17*F17</f>
        <v>137.19999999999999</v>
      </c>
    </row>
    <row r="18" spans="1:8" ht="15" customHeight="1" x14ac:dyDescent="0.25">
      <c r="A18" s="7" t="s">
        <v>30</v>
      </c>
      <c r="B18" s="8" t="s">
        <v>122</v>
      </c>
      <c r="C18" s="76" t="s">
        <v>138</v>
      </c>
      <c r="D18" s="10" t="s">
        <v>121</v>
      </c>
      <c r="E18" s="3" t="s">
        <v>26</v>
      </c>
      <c r="F18" s="11">
        <v>14</v>
      </c>
      <c r="G18" s="25">
        <v>109.75</v>
      </c>
      <c r="H18" s="25">
        <f t="shared" ref="H18" si="5">G18*F18</f>
        <v>1536.5</v>
      </c>
    </row>
    <row r="19" spans="1:8" s="13" customFormat="1" ht="24" x14ac:dyDescent="0.2">
      <c r="A19" s="7" t="s">
        <v>30</v>
      </c>
      <c r="B19" s="8" t="s">
        <v>141</v>
      </c>
      <c r="C19" s="7" t="s">
        <v>139</v>
      </c>
      <c r="D19" s="23" t="s">
        <v>140</v>
      </c>
      <c r="E19" s="71" t="s">
        <v>25</v>
      </c>
      <c r="F19" s="70">
        <v>70</v>
      </c>
      <c r="G19" s="72">
        <v>68.459999999999994</v>
      </c>
      <c r="H19" s="72">
        <f t="shared" ref="H19" si="6">G19*F19</f>
        <v>4792.2</v>
      </c>
    </row>
    <row r="20" spans="1:8" ht="15" customHeight="1" x14ac:dyDescent="0.25">
      <c r="A20" s="27"/>
      <c r="B20" s="27"/>
      <c r="C20" s="5" t="s">
        <v>28</v>
      </c>
      <c r="D20" s="5" t="s">
        <v>180</v>
      </c>
      <c r="E20" s="28"/>
      <c r="F20" s="29"/>
      <c r="G20" s="28"/>
      <c r="H20" s="32">
        <f>SUM(H22:H28)</f>
        <v>13711.859999999999</v>
      </c>
    </row>
    <row r="21" spans="1:8" x14ac:dyDescent="0.25">
      <c r="A21" s="7" t="s">
        <v>30</v>
      </c>
      <c r="B21" s="14" t="s">
        <v>144</v>
      </c>
      <c r="C21" s="9" t="s">
        <v>143</v>
      </c>
      <c r="D21" s="79" t="s">
        <v>142</v>
      </c>
      <c r="E21" s="3" t="s">
        <v>25</v>
      </c>
      <c r="F21" s="11">
        <v>63</v>
      </c>
      <c r="G21" s="12">
        <v>60.39</v>
      </c>
      <c r="H21" s="12">
        <f t="shared" ref="H21" si="7">G21*F21</f>
        <v>3804.57</v>
      </c>
    </row>
    <row r="22" spans="1:8" x14ac:dyDescent="0.25">
      <c r="A22" s="7" t="s">
        <v>30</v>
      </c>
      <c r="B22" s="8" t="s">
        <v>41</v>
      </c>
      <c r="C22" s="9" t="s">
        <v>145</v>
      </c>
      <c r="D22" s="10" t="s">
        <v>42</v>
      </c>
      <c r="E22" s="3" t="s">
        <v>25</v>
      </c>
      <c r="F22" s="11">
        <v>63</v>
      </c>
      <c r="G22" s="12">
        <v>60.29</v>
      </c>
      <c r="H22" s="12">
        <f t="shared" ref="H22" si="8">G22*F22</f>
        <v>3798.27</v>
      </c>
    </row>
    <row r="23" spans="1:8" ht="17.25" customHeight="1" x14ac:dyDescent="0.25">
      <c r="A23" s="7" t="s">
        <v>30</v>
      </c>
      <c r="B23" s="8" t="s">
        <v>156</v>
      </c>
      <c r="C23" s="9" t="s">
        <v>146</v>
      </c>
      <c r="D23" s="10" t="s">
        <v>153</v>
      </c>
      <c r="E23" s="3" t="s">
        <v>25</v>
      </c>
      <c r="F23" s="11">
        <v>63</v>
      </c>
      <c r="G23" s="12">
        <v>83.33</v>
      </c>
      <c r="H23" s="12">
        <f t="shared" ref="H23" si="9">G23*F23</f>
        <v>5249.79</v>
      </c>
    </row>
    <row r="24" spans="1:8" ht="17.25" customHeight="1" x14ac:dyDescent="0.25">
      <c r="A24" s="7" t="s">
        <v>30</v>
      </c>
      <c r="B24" s="14" t="s">
        <v>157</v>
      </c>
      <c r="C24" s="9" t="s">
        <v>149</v>
      </c>
      <c r="D24" s="78" t="s">
        <v>155</v>
      </c>
      <c r="E24" s="3" t="s">
        <v>27</v>
      </c>
      <c r="F24" s="11">
        <v>20</v>
      </c>
      <c r="G24" s="12">
        <v>19.8</v>
      </c>
      <c r="H24" s="12">
        <f t="shared" ref="H24" si="10">G24*F24</f>
        <v>396</v>
      </c>
    </row>
    <row r="25" spans="1:8" ht="17.25" customHeight="1" x14ac:dyDescent="0.25">
      <c r="A25" s="7" t="s">
        <v>30</v>
      </c>
      <c r="B25" s="8" t="s">
        <v>148</v>
      </c>
      <c r="C25" s="9" t="s">
        <v>151</v>
      </c>
      <c r="D25" s="10" t="s">
        <v>147</v>
      </c>
      <c r="E25" s="3" t="s">
        <v>26</v>
      </c>
      <c r="F25" s="11">
        <v>1</v>
      </c>
      <c r="G25" s="12">
        <v>2945.13</v>
      </c>
      <c r="H25" s="12">
        <f t="shared" ref="H25" si="11">G25*F25</f>
        <v>2945.13</v>
      </c>
    </row>
    <row r="26" spans="1:8" ht="17.25" customHeight="1" x14ac:dyDescent="0.25">
      <c r="A26" s="7" t="s">
        <v>30</v>
      </c>
      <c r="B26" s="14" t="s">
        <v>152</v>
      </c>
      <c r="C26" s="80" t="s">
        <v>154</v>
      </c>
      <c r="D26" s="10" t="s">
        <v>150</v>
      </c>
      <c r="E26" s="3" t="s">
        <v>27</v>
      </c>
      <c r="F26" s="11">
        <v>9</v>
      </c>
      <c r="G26" s="12">
        <v>4.2699999999999996</v>
      </c>
      <c r="H26" s="12">
        <f t="shared" ref="H26:H27" si="12">G26*F26</f>
        <v>38.429999999999993</v>
      </c>
    </row>
    <row r="27" spans="1:8" ht="17.25" customHeight="1" x14ac:dyDescent="0.25">
      <c r="A27" s="7" t="s">
        <v>30</v>
      </c>
      <c r="B27" s="8" t="s">
        <v>160</v>
      </c>
      <c r="C27" s="81" t="s">
        <v>159</v>
      </c>
      <c r="D27" s="79" t="s">
        <v>158</v>
      </c>
      <c r="E27" s="3" t="s">
        <v>25</v>
      </c>
      <c r="F27" s="11">
        <v>70</v>
      </c>
      <c r="G27" s="12">
        <v>16.350000000000001</v>
      </c>
      <c r="H27" s="12">
        <f t="shared" si="12"/>
        <v>1144.5</v>
      </c>
    </row>
    <row r="28" spans="1:8" s="59" customFormat="1" ht="27" customHeight="1" x14ac:dyDescent="0.25">
      <c r="A28" s="7" t="s">
        <v>43</v>
      </c>
      <c r="B28" s="86">
        <v>4470</v>
      </c>
      <c r="C28" s="7" t="s">
        <v>161</v>
      </c>
      <c r="D28" s="84" t="s">
        <v>120</v>
      </c>
      <c r="E28" s="70" t="s">
        <v>27</v>
      </c>
      <c r="F28" s="70">
        <v>2</v>
      </c>
      <c r="G28" s="85">
        <v>69.87</v>
      </c>
      <c r="H28" s="72">
        <f>G28*F28</f>
        <v>139.74</v>
      </c>
    </row>
    <row r="29" spans="1:8" ht="15" customHeight="1" x14ac:dyDescent="0.25">
      <c r="A29" s="27"/>
      <c r="B29" s="27"/>
      <c r="C29" s="5" t="s">
        <v>19</v>
      </c>
      <c r="D29" s="5" t="s">
        <v>44</v>
      </c>
      <c r="E29" s="28"/>
      <c r="F29" s="29"/>
      <c r="G29" s="28"/>
      <c r="H29" s="32">
        <f>SUM(H30:H37)</f>
        <v>2966.7800000000007</v>
      </c>
    </row>
    <row r="30" spans="1:8" s="24" customFormat="1" ht="16.5" customHeight="1" x14ac:dyDescent="0.2">
      <c r="A30" s="7" t="s">
        <v>30</v>
      </c>
      <c r="B30" s="8" t="s">
        <v>46</v>
      </c>
      <c r="C30" s="9" t="s">
        <v>162</v>
      </c>
      <c r="D30" s="17" t="s">
        <v>45</v>
      </c>
      <c r="E30" s="3" t="s">
        <v>39</v>
      </c>
      <c r="F30" s="11">
        <v>2</v>
      </c>
      <c r="G30" s="12">
        <v>21.23</v>
      </c>
      <c r="H30" s="12">
        <f t="shared" ref="H30:H31" si="13">G30*F30</f>
        <v>42.46</v>
      </c>
    </row>
    <row r="31" spans="1:8" s="24" customFormat="1" ht="16.5" customHeight="1" x14ac:dyDescent="0.25">
      <c r="A31" s="7" t="s">
        <v>30</v>
      </c>
      <c r="B31" s="8" t="s">
        <v>48</v>
      </c>
      <c r="C31" s="9" t="s">
        <v>20</v>
      </c>
      <c r="D31" s="10" t="s">
        <v>47</v>
      </c>
      <c r="E31" s="3" t="s">
        <v>27</v>
      </c>
      <c r="F31" s="11">
        <v>150</v>
      </c>
      <c r="G31" s="12">
        <v>11.83</v>
      </c>
      <c r="H31" s="12">
        <f t="shared" si="13"/>
        <v>1774.5</v>
      </c>
    </row>
    <row r="32" spans="1:8" ht="24.75" x14ac:dyDescent="0.25">
      <c r="A32" s="7" t="s">
        <v>30</v>
      </c>
      <c r="B32" s="8" t="s">
        <v>50</v>
      </c>
      <c r="C32" s="9" t="s">
        <v>128</v>
      </c>
      <c r="D32" s="26" t="s">
        <v>49</v>
      </c>
      <c r="E32" s="3" t="s">
        <v>27</v>
      </c>
      <c r="F32" s="11">
        <v>300</v>
      </c>
      <c r="G32" s="12">
        <v>2.75</v>
      </c>
      <c r="H32" s="12">
        <f t="shared" ref="H32" si="14">G32*F32</f>
        <v>825</v>
      </c>
    </row>
    <row r="33" spans="1:8" x14ac:dyDescent="0.25">
      <c r="A33" s="7" t="s">
        <v>30</v>
      </c>
      <c r="B33" s="8" t="s">
        <v>52</v>
      </c>
      <c r="C33" s="9" t="s">
        <v>163</v>
      </c>
      <c r="D33" s="17" t="s">
        <v>51</v>
      </c>
      <c r="E33" s="3" t="s">
        <v>39</v>
      </c>
      <c r="F33" s="11">
        <v>1</v>
      </c>
      <c r="G33" s="12">
        <v>38.049999999999997</v>
      </c>
      <c r="H33" s="12">
        <f t="shared" ref="H33:H37" si="15">G33*F33</f>
        <v>38.049999999999997</v>
      </c>
    </row>
    <row r="34" spans="1:8" ht="24.75" x14ac:dyDescent="0.25">
      <c r="A34" s="7" t="s">
        <v>30</v>
      </c>
      <c r="B34" s="14" t="s">
        <v>54</v>
      </c>
      <c r="C34" s="9" t="s">
        <v>164</v>
      </c>
      <c r="D34" s="33" t="s">
        <v>53</v>
      </c>
      <c r="E34" s="3" t="s">
        <v>39</v>
      </c>
      <c r="F34" s="11">
        <v>1</v>
      </c>
      <c r="G34" s="12">
        <v>7.57</v>
      </c>
      <c r="H34" s="12">
        <f t="shared" si="15"/>
        <v>7.57</v>
      </c>
    </row>
    <row r="35" spans="1:8" s="62" customFormat="1" ht="24" customHeight="1" x14ac:dyDescent="0.2">
      <c r="A35" s="66" t="s">
        <v>30</v>
      </c>
      <c r="B35" s="7" t="s">
        <v>123</v>
      </c>
      <c r="C35" s="7" t="s">
        <v>165</v>
      </c>
      <c r="D35" s="23" t="s">
        <v>124</v>
      </c>
      <c r="E35" s="71" t="s">
        <v>125</v>
      </c>
      <c r="F35" s="65">
        <v>2</v>
      </c>
      <c r="G35" s="58">
        <v>23.81</v>
      </c>
      <c r="H35" s="58">
        <f t="shared" si="15"/>
        <v>47.62</v>
      </c>
    </row>
    <row r="36" spans="1:8" s="13" customFormat="1" ht="12.75" customHeight="1" x14ac:dyDescent="0.2">
      <c r="A36" s="7" t="s">
        <v>30</v>
      </c>
      <c r="B36" s="7" t="s">
        <v>126</v>
      </c>
      <c r="C36" s="7" t="s">
        <v>23</v>
      </c>
      <c r="D36" s="10" t="s">
        <v>127</v>
      </c>
      <c r="E36" s="70" t="s">
        <v>125</v>
      </c>
      <c r="F36" s="70">
        <v>2</v>
      </c>
      <c r="G36" s="72">
        <v>26.39</v>
      </c>
      <c r="H36" s="72">
        <f t="shared" si="15"/>
        <v>52.78</v>
      </c>
    </row>
    <row r="37" spans="1:8" s="13" customFormat="1" ht="29.25" customHeight="1" x14ac:dyDescent="0.2">
      <c r="A37" s="7" t="s">
        <v>30</v>
      </c>
      <c r="B37" s="83" t="s">
        <v>169</v>
      </c>
      <c r="C37" s="7" t="s">
        <v>168</v>
      </c>
      <c r="D37" s="78" t="s">
        <v>167</v>
      </c>
      <c r="E37" s="3" t="s">
        <v>25</v>
      </c>
      <c r="F37" s="11">
        <v>15</v>
      </c>
      <c r="G37" s="12">
        <v>11.92</v>
      </c>
      <c r="H37" s="12">
        <f t="shared" si="15"/>
        <v>178.8</v>
      </c>
    </row>
    <row r="38" spans="1:8" ht="15" customHeight="1" x14ac:dyDescent="0.25">
      <c r="A38" s="27"/>
      <c r="B38" s="27"/>
      <c r="C38" s="5" t="s">
        <v>21</v>
      </c>
      <c r="D38" s="5" t="s">
        <v>166</v>
      </c>
      <c r="E38" s="28"/>
      <c r="F38" s="29"/>
      <c r="G38" s="28"/>
      <c r="H38" s="32">
        <f>SUM(H39:H43)</f>
        <v>8605.83</v>
      </c>
    </row>
    <row r="39" spans="1:8" s="59" customFormat="1" ht="33.75" x14ac:dyDescent="0.25">
      <c r="A39" s="66" t="s">
        <v>43</v>
      </c>
      <c r="B39" s="82">
        <v>42440</v>
      </c>
      <c r="C39" s="66" t="s">
        <v>170</v>
      </c>
      <c r="D39" s="57" t="s">
        <v>116</v>
      </c>
      <c r="E39" s="65" t="s">
        <v>3</v>
      </c>
      <c r="F39" s="65">
        <v>2</v>
      </c>
      <c r="G39" s="194">
        <v>1207.98</v>
      </c>
      <c r="H39" s="58">
        <f t="shared" ref="H39:H40" si="16">G39*F39</f>
        <v>2415.96</v>
      </c>
    </row>
    <row r="40" spans="1:8" s="59" customFormat="1" ht="15" customHeight="1" x14ac:dyDescent="0.25">
      <c r="A40" s="60" t="s">
        <v>117</v>
      </c>
      <c r="B40" s="60" t="s">
        <v>118</v>
      </c>
      <c r="C40" s="60" t="s">
        <v>171</v>
      </c>
      <c r="D40" s="87" t="s">
        <v>119</v>
      </c>
      <c r="E40" s="65" t="s">
        <v>3</v>
      </c>
      <c r="F40" s="65">
        <v>5</v>
      </c>
      <c r="G40" s="193">
        <v>696.42</v>
      </c>
      <c r="H40" s="61">
        <f t="shared" si="16"/>
        <v>3482.1</v>
      </c>
    </row>
    <row r="41" spans="1:8" s="62" customFormat="1" ht="11.25" x14ac:dyDescent="0.2">
      <c r="A41" s="63" t="s">
        <v>30</v>
      </c>
      <c r="B41" s="66" t="s">
        <v>131</v>
      </c>
      <c r="C41" s="63" t="s">
        <v>172</v>
      </c>
      <c r="D41" s="73" t="s">
        <v>132</v>
      </c>
      <c r="E41" s="65" t="s">
        <v>26</v>
      </c>
      <c r="F41" s="65">
        <v>2</v>
      </c>
      <c r="G41" s="58">
        <v>131.77000000000001</v>
      </c>
      <c r="H41" s="58">
        <f t="shared" ref="H41" si="17">G41*F41</f>
        <v>263.54000000000002</v>
      </c>
    </row>
    <row r="42" spans="1:8" s="62" customFormat="1" ht="11.25" x14ac:dyDescent="0.2">
      <c r="A42" s="63" t="s">
        <v>30</v>
      </c>
      <c r="B42" s="66" t="s">
        <v>133</v>
      </c>
      <c r="C42" s="63" t="s">
        <v>173</v>
      </c>
      <c r="D42" s="74" t="s">
        <v>134</v>
      </c>
      <c r="E42" s="65" t="s">
        <v>125</v>
      </c>
      <c r="F42" s="65">
        <v>3</v>
      </c>
      <c r="G42" s="58">
        <v>100.75</v>
      </c>
      <c r="H42" s="58">
        <f t="shared" ref="H42:H43" si="18">G42*F42</f>
        <v>302.25</v>
      </c>
    </row>
    <row r="43" spans="1:8" s="62" customFormat="1" ht="11.25" x14ac:dyDescent="0.2">
      <c r="A43" s="66" t="s">
        <v>135</v>
      </c>
      <c r="B43" s="63">
        <v>181202</v>
      </c>
      <c r="C43" s="63" t="s">
        <v>174</v>
      </c>
      <c r="D43" s="64" t="s">
        <v>136</v>
      </c>
      <c r="E43" s="65" t="s">
        <v>137</v>
      </c>
      <c r="F43" s="65">
        <v>2</v>
      </c>
      <c r="G43" s="58">
        <v>1070.99</v>
      </c>
      <c r="H43" s="58">
        <f t="shared" si="18"/>
        <v>2141.98</v>
      </c>
    </row>
    <row r="44" spans="1:8" ht="15.75" customHeight="1" x14ac:dyDescent="0.25">
      <c r="A44" s="99" t="s">
        <v>56</v>
      </c>
      <c r="B44" s="99"/>
      <c r="C44" s="99"/>
      <c r="D44" s="99"/>
      <c r="E44" s="99"/>
      <c r="F44" s="99"/>
      <c r="G44" s="99"/>
      <c r="H44" s="45">
        <f>H38+H29+H20+H14+H8</f>
        <v>41704.94</v>
      </c>
    </row>
    <row r="45" spans="1:8" x14ac:dyDescent="0.25">
      <c r="A45" s="96" t="s">
        <v>176</v>
      </c>
      <c r="B45" s="97"/>
      <c r="C45" s="97"/>
      <c r="D45" s="97"/>
      <c r="E45" s="97"/>
      <c r="F45" s="98"/>
      <c r="G45" s="92">
        <v>0.22</v>
      </c>
      <c r="H45" s="91">
        <f>G45*H44</f>
        <v>9175.0868000000009</v>
      </c>
    </row>
    <row r="46" spans="1:8" x14ac:dyDescent="0.25">
      <c r="A46" s="93" t="s">
        <v>175</v>
      </c>
      <c r="B46" s="94"/>
      <c r="C46" s="94"/>
      <c r="D46" s="94"/>
      <c r="E46" s="94"/>
      <c r="F46" s="94"/>
      <c r="G46" s="95"/>
      <c r="H46" s="91">
        <f>H45+H44</f>
        <v>50880.026800000007</v>
      </c>
    </row>
    <row r="50" spans="4:4" ht="21" customHeight="1" x14ac:dyDescent="0.25"/>
    <row r="51" spans="4:4" x14ac:dyDescent="0.25">
      <c r="D51" s="46" t="s">
        <v>91</v>
      </c>
    </row>
    <row r="52" spans="4:4" x14ac:dyDescent="0.25">
      <c r="D52" s="46" t="s">
        <v>92</v>
      </c>
    </row>
    <row r="53" spans="4:4" x14ac:dyDescent="0.25">
      <c r="D53" s="46" t="s">
        <v>93</v>
      </c>
    </row>
    <row r="99" ht="15" customHeight="1" x14ac:dyDescent="0.25"/>
  </sheetData>
  <mergeCells count="10">
    <mergeCell ref="A46:G46"/>
    <mergeCell ref="A45:F45"/>
    <mergeCell ref="A44:G44"/>
    <mergeCell ref="A1:B6"/>
    <mergeCell ref="C1:H1"/>
    <mergeCell ref="C5:H5"/>
    <mergeCell ref="C6:H6"/>
    <mergeCell ref="C2:H2"/>
    <mergeCell ref="C3:H3"/>
    <mergeCell ref="C4:H4"/>
  </mergeCells>
  <printOptions horizontalCentered="1"/>
  <pageMargins left="0.23622047244094491" right="0.23622047244094491" top="0.74803149606299213" bottom="0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E44407-2580-4076-8FB5-71817609A592}">
  <dimension ref="A1:F31"/>
  <sheetViews>
    <sheetView topLeftCell="A16" workbookViewId="0">
      <selection activeCell="I22" sqref="I22"/>
    </sheetView>
  </sheetViews>
  <sheetFormatPr defaultColWidth="11.85546875" defaultRowHeight="15" x14ac:dyDescent="0.25"/>
  <cols>
    <col min="1" max="1" width="15.140625" customWidth="1"/>
    <col min="2" max="2" width="26.85546875" customWidth="1"/>
    <col min="3" max="3" width="15" customWidth="1"/>
    <col min="4" max="4" width="11.5703125" customWidth="1"/>
    <col min="5" max="5" width="15.28515625" customWidth="1"/>
    <col min="6" max="6" width="11.28515625" customWidth="1"/>
  </cols>
  <sheetData>
    <row r="1" spans="1:6" ht="15.75" thickBot="1" x14ac:dyDescent="0.3"/>
    <row r="2" spans="1:6" x14ac:dyDescent="0.25">
      <c r="A2" s="142"/>
      <c r="B2" s="145" t="s">
        <v>7</v>
      </c>
      <c r="C2" s="145"/>
      <c r="D2" s="145"/>
      <c r="E2" s="145"/>
      <c r="F2" s="145"/>
    </row>
    <row r="3" spans="1:6" x14ac:dyDescent="0.25">
      <c r="A3" s="143"/>
      <c r="B3" s="110" t="s">
        <v>96</v>
      </c>
      <c r="C3" s="110"/>
      <c r="D3" s="110"/>
      <c r="E3" s="110"/>
      <c r="F3" s="110"/>
    </row>
    <row r="4" spans="1:6" ht="28.5" customHeight="1" x14ac:dyDescent="0.25">
      <c r="A4" s="143"/>
      <c r="B4" s="111" t="s">
        <v>109</v>
      </c>
      <c r="C4" s="112"/>
      <c r="D4" s="112"/>
      <c r="E4" s="112"/>
      <c r="F4" s="112"/>
    </row>
    <row r="5" spans="1:6" ht="15.75" customHeight="1" x14ac:dyDescent="0.25">
      <c r="A5" s="143"/>
      <c r="B5" s="111" t="s">
        <v>110</v>
      </c>
      <c r="C5" s="112"/>
      <c r="D5" s="112"/>
      <c r="E5" s="112"/>
      <c r="F5" s="112"/>
    </row>
    <row r="6" spans="1:6" ht="20.25" x14ac:dyDescent="0.25">
      <c r="A6" s="144"/>
      <c r="B6" s="113" t="s">
        <v>97</v>
      </c>
      <c r="C6" s="113"/>
      <c r="D6" s="113"/>
      <c r="E6" s="113"/>
      <c r="F6" s="113"/>
    </row>
    <row r="7" spans="1:6" x14ac:dyDescent="0.25">
      <c r="A7" s="137" t="s">
        <v>1</v>
      </c>
      <c r="B7" s="138" t="s">
        <v>98</v>
      </c>
      <c r="C7" s="140" t="s">
        <v>6</v>
      </c>
      <c r="D7" s="140"/>
      <c r="E7" s="141" t="s">
        <v>99</v>
      </c>
      <c r="F7" s="140"/>
    </row>
    <row r="8" spans="1:6" x14ac:dyDescent="0.25">
      <c r="A8" s="137"/>
      <c r="B8" s="139"/>
      <c r="C8" s="47" t="s">
        <v>56</v>
      </c>
      <c r="D8" s="48" t="s">
        <v>100</v>
      </c>
      <c r="E8" s="49" t="s">
        <v>56</v>
      </c>
      <c r="F8" s="48" t="s">
        <v>100</v>
      </c>
    </row>
    <row r="9" spans="1:6" x14ac:dyDescent="0.25">
      <c r="A9" s="133"/>
      <c r="B9" s="133"/>
      <c r="C9" s="133"/>
      <c r="D9" s="133"/>
      <c r="E9" s="134"/>
      <c r="F9" s="133"/>
    </row>
    <row r="10" spans="1:6" x14ac:dyDescent="0.25">
      <c r="A10" s="114" t="s">
        <v>9</v>
      </c>
      <c r="B10" s="116" t="s">
        <v>101</v>
      </c>
      <c r="C10" s="118">
        <v>11167.48</v>
      </c>
      <c r="D10" s="126">
        <f>C10/C20</f>
        <v>0.21948650580591245</v>
      </c>
      <c r="E10" s="128">
        <f>C10*F10</f>
        <v>11167.48</v>
      </c>
      <c r="F10" s="129">
        <v>1</v>
      </c>
    </row>
    <row r="11" spans="1:6" x14ac:dyDescent="0.25">
      <c r="A11" s="115"/>
      <c r="B11" s="117"/>
      <c r="C11" s="125"/>
      <c r="D11" s="127"/>
      <c r="E11" s="125"/>
      <c r="F11" s="130"/>
    </row>
    <row r="12" spans="1:6" x14ac:dyDescent="0.25">
      <c r="A12" s="146" t="s">
        <v>15</v>
      </c>
      <c r="B12" s="116" t="s">
        <v>111</v>
      </c>
      <c r="C12" s="149">
        <v>8865.5</v>
      </c>
      <c r="D12" s="151">
        <f>C12/C20</f>
        <v>0.17424321487231828</v>
      </c>
      <c r="E12" s="121">
        <f>C12*F12</f>
        <v>8865.5</v>
      </c>
      <c r="F12" s="153">
        <v>1</v>
      </c>
    </row>
    <row r="13" spans="1:6" x14ac:dyDescent="0.25">
      <c r="A13" s="147"/>
      <c r="B13" s="148"/>
      <c r="C13" s="150"/>
      <c r="D13" s="152"/>
      <c r="E13" s="122"/>
      <c r="F13" s="154"/>
    </row>
    <row r="14" spans="1:6" x14ac:dyDescent="0.25">
      <c r="A14" s="114" t="s">
        <v>28</v>
      </c>
      <c r="B14" s="116" t="s">
        <v>179</v>
      </c>
      <c r="C14" s="118">
        <v>16728.47</v>
      </c>
      <c r="D14" s="120">
        <f>C14/C20</f>
        <v>0.32878262846936218</v>
      </c>
      <c r="E14" s="121">
        <f t="shared" ref="E14" si="0">C14*F14</f>
        <v>16728.47</v>
      </c>
      <c r="F14" s="123">
        <v>1</v>
      </c>
    </row>
    <row r="15" spans="1:6" x14ac:dyDescent="0.25">
      <c r="A15" s="115"/>
      <c r="B15" s="117"/>
      <c r="C15" s="119"/>
      <c r="D15" s="119"/>
      <c r="E15" s="122"/>
      <c r="F15" s="124"/>
    </row>
    <row r="16" spans="1:6" x14ac:dyDescent="0.25">
      <c r="A16" s="114" t="s">
        <v>21</v>
      </c>
      <c r="B16" s="116" t="s">
        <v>106</v>
      </c>
      <c r="C16" s="118">
        <v>3619.47</v>
      </c>
      <c r="D16" s="120">
        <f>C16/C20</f>
        <v>7.1137340131285295E-2</v>
      </c>
      <c r="E16" s="121">
        <f t="shared" ref="E16" si="1">C16*F16</f>
        <v>3619.47</v>
      </c>
      <c r="F16" s="123">
        <v>1</v>
      </c>
    </row>
    <row r="17" spans="1:6" x14ac:dyDescent="0.25">
      <c r="A17" s="115"/>
      <c r="B17" s="117"/>
      <c r="C17" s="119"/>
      <c r="D17" s="119"/>
      <c r="E17" s="122"/>
      <c r="F17" s="124"/>
    </row>
    <row r="18" spans="1:6" x14ac:dyDescent="0.25">
      <c r="A18" s="114" t="s">
        <v>22</v>
      </c>
      <c r="B18" s="116" t="s">
        <v>181</v>
      </c>
      <c r="C18" s="118">
        <v>10499.11</v>
      </c>
      <c r="D18" s="120">
        <f>C18/C20</f>
        <v>0.20635031072112184</v>
      </c>
      <c r="E18" s="121">
        <f t="shared" ref="E18" si="2">C18*F18</f>
        <v>10499.11</v>
      </c>
      <c r="F18" s="123">
        <v>1</v>
      </c>
    </row>
    <row r="19" spans="1:6" x14ac:dyDescent="0.25">
      <c r="A19" s="115"/>
      <c r="B19" s="117"/>
      <c r="C19" s="119"/>
      <c r="D19" s="119"/>
      <c r="E19" s="122"/>
      <c r="F19" s="124"/>
    </row>
    <row r="20" spans="1:6" x14ac:dyDescent="0.25">
      <c r="A20" s="132" t="s">
        <v>102</v>
      </c>
      <c r="B20" s="132"/>
      <c r="C20" s="50">
        <f>SUM(C10:C19)</f>
        <v>50880.03</v>
      </c>
      <c r="D20" s="51">
        <f>SUM(D10:D19)</f>
        <v>1</v>
      </c>
      <c r="E20" s="52">
        <f>SUM(E10:E19)</f>
        <v>50880.03</v>
      </c>
      <c r="F20" s="53">
        <f>E20/C20</f>
        <v>1</v>
      </c>
    </row>
    <row r="21" spans="1:6" x14ac:dyDescent="0.25">
      <c r="A21" s="133"/>
      <c r="B21" s="133"/>
      <c r="C21" s="133"/>
      <c r="D21" s="133"/>
      <c r="E21" s="134"/>
      <c r="F21" s="133"/>
    </row>
    <row r="22" spans="1:6" x14ac:dyDescent="0.25">
      <c r="A22" s="131" t="s">
        <v>103</v>
      </c>
      <c r="B22" s="131"/>
      <c r="C22" s="131"/>
      <c r="D22" s="131"/>
      <c r="E22" s="54">
        <f>E20</f>
        <v>50880.03</v>
      </c>
      <c r="F22" s="55">
        <f>E22/C20</f>
        <v>1</v>
      </c>
    </row>
    <row r="23" spans="1:6" x14ac:dyDescent="0.25">
      <c r="A23" s="131"/>
      <c r="B23" s="131"/>
      <c r="C23" s="131"/>
      <c r="D23" s="131"/>
      <c r="E23" s="135"/>
      <c r="F23" s="136"/>
    </row>
    <row r="24" spans="1:6" x14ac:dyDescent="0.25">
      <c r="A24" s="131" t="s">
        <v>104</v>
      </c>
      <c r="B24" s="131"/>
      <c r="C24" s="131"/>
      <c r="D24" s="131"/>
      <c r="E24" s="54">
        <f>E22</f>
        <v>50880.03</v>
      </c>
      <c r="F24" s="55">
        <f>F22</f>
        <v>1</v>
      </c>
    </row>
    <row r="29" spans="1:6" x14ac:dyDescent="0.25">
      <c r="B29" s="109" t="s">
        <v>91</v>
      </c>
      <c r="C29" s="109"/>
      <c r="D29" s="109"/>
      <c r="E29" s="56"/>
      <c r="F29" s="56"/>
    </row>
    <row r="30" spans="1:6" x14ac:dyDescent="0.25">
      <c r="B30" s="109" t="s">
        <v>105</v>
      </c>
      <c r="C30" s="109"/>
      <c r="D30" s="109"/>
      <c r="E30" s="56"/>
      <c r="F30" s="56"/>
    </row>
    <row r="31" spans="1:6" x14ac:dyDescent="0.25">
      <c r="B31" s="109" t="s">
        <v>93</v>
      </c>
      <c r="C31" s="109"/>
      <c r="D31" s="109"/>
    </row>
  </sheetData>
  <mergeCells count="49">
    <mergeCell ref="A2:A6"/>
    <mergeCell ref="B2:F2"/>
    <mergeCell ref="A12:A13"/>
    <mergeCell ref="B12:B13"/>
    <mergeCell ref="C12:C13"/>
    <mergeCell ref="D12:D13"/>
    <mergeCell ref="E12:E13"/>
    <mergeCell ref="F12:F13"/>
    <mergeCell ref="A7:A8"/>
    <mergeCell ref="B7:B8"/>
    <mergeCell ref="C7:D7"/>
    <mergeCell ref="E7:F7"/>
    <mergeCell ref="A9:F9"/>
    <mergeCell ref="A20:B20"/>
    <mergeCell ref="A21:F21"/>
    <mergeCell ref="A22:D22"/>
    <mergeCell ref="A23:F23"/>
    <mergeCell ref="A16:A17"/>
    <mergeCell ref="B18:B19"/>
    <mergeCell ref="C18:C19"/>
    <mergeCell ref="D18:D19"/>
    <mergeCell ref="E18:E19"/>
    <mergeCell ref="F18:F19"/>
    <mergeCell ref="A10:A11"/>
    <mergeCell ref="B10:B11"/>
    <mergeCell ref="C10:C11"/>
    <mergeCell ref="D10:D11"/>
    <mergeCell ref="E10:E11"/>
    <mergeCell ref="A14:A15"/>
    <mergeCell ref="B14:B15"/>
    <mergeCell ref="C14:C15"/>
    <mergeCell ref="D14:D15"/>
    <mergeCell ref="E14:E15"/>
    <mergeCell ref="B29:D29"/>
    <mergeCell ref="B30:D30"/>
    <mergeCell ref="B31:D31"/>
    <mergeCell ref="B3:F3"/>
    <mergeCell ref="B4:F4"/>
    <mergeCell ref="B5:F5"/>
    <mergeCell ref="B6:F6"/>
    <mergeCell ref="F14:F15"/>
    <mergeCell ref="B16:B17"/>
    <mergeCell ref="C16:C17"/>
    <mergeCell ref="D16:D17"/>
    <mergeCell ref="E16:E17"/>
    <mergeCell ref="F16:F17"/>
    <mergeCell ref="F10:F11"/>
    <mergeCell ref="A24:D24"/>
    <mergeCell ref="A18:A19"/>
  </mergeCells>
  <printOptions horizontalCentered="1"/>
  <pageMargins left="0.23622047244094491" right="0.23622047244094491" top="0.74803149606299213" bottom="0.35433070866141736" header="0.31496062992125984" footer="0.31496062992125984"/>
  <pageSetup paperSize="9"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77EED6-0484-4F78-AD5B-BC9EF46301D6}">
  <dimension ref="A1:D39"/>
  <sheetViews>
    <sheetView topLeftCell="A4" workbookViewId="0">
      <selection activeCell="E13" sqref="E13"/>
    </sheetView>
  </sheetViews>
  <sheetFormatPr defaultColWidth="32.85546875" defaultRowHeight="15" x14ac:dyDescent="0.25"/>
  <cols>
    <col min="1" max="1" width="32.28515625" customWidth="1"/>
    <col min="3" max="3" width="17.42578125" customWidth="1"/>
    <col min="4" max="4" width="15.5703125" customWidth="1"/>
    <col min="230" max="230" width="32.28515625" customWidth="1"/>
    <col min="232" max="232" width="18.140625" customWidth="1"/>
    <col min="233" max="233" width="15.5703125" customWidth="1"/>
    <col min="486" max="486" width="32.28515625" customWidth="1"/>
    <col min="488" max="488" width="18.140625" customWidth="1"/>
    <col min="489" max="489" width="15.5703125" customWidth="1"/>
    <col min="742" max="742" width="32.28515625" customWidth="1"/>
    <col min="744" max="744" width="18.140625" customWidth="1"/>
    <col min="745" max="745" width="15.5703125" customWidth="1"/>
    <col min="998" max="998" width="32.28515625" customWidth="1"/>
    <col min="1000" max="1000" width="18.140625" customWidth="1"/>
    <col min="1001" max="1001" width="15.5703125" customWidth="1"/>
    <col min="1254" max="1254" width="32.28515625" customWidth="1"/>
    <col min="1256" max="1256" width="18.140625" customWidth="1"/>
    <col min="1257" max="1257" width="15.5703125" customWidth="1"/>
    <col min="1510" max="1510" width="32.28515625" customWidth="1"/>
    <col min="1512" max="1512" width="18.140625" customWidth="1"/>
    <col min="1513" max="1513" width="15.5703125" customWidth="1"/>
    <col min="1766" max="1766" width="32.28515625" customWidth="1"/>
    <col min="1768" max="1768" width="18.140625" customWidth="1"/>
    <col min="1769" max="1769" width="15.5703125" customWidth="1"/>
    <col min="2022" max="2022" width="32.28515625" customWidth="1"/>
    <col min="2024" max="2024" width="18.140625" customWidth="1"/>
    <col min="2025" max="2025" width="15.5703125" customWidth="1"/>
    <col min="2278" max="2278" width="32.28515625" customWidth="1"/>
    <col min="2280" max="2280" width="18.140625" customWidth="1"/>
    <col min="2281" max="2281" width="15.5703125" customWidth="1"/>
    <col min="2534" max="2534" width="32.28515625" customWidth="1"/>
    <col min="2536" max="2536" width="18.140625" customWidth="1"/>
    <col min="2537" max="2537" width="15.5703125" customWidth="1"/>
    <col min="2790" max="2790" width="32.28515625" customWidth="1"/>
    <col min="2792" max="2792" width="18.140625" customWidth="1"/>
    <col min="2793" max="2793" width="15.5703125" customWidth="1"/>
    <col min="3046" max="3046" width="32.28515625" customWidth="1"/>
    <col min="3048" max="3048" width="18.140625" customWidth="1"/>
    <col min="3049" max="3049" width="15.5703125" customWidth="1"/>
    <col min="3302" max="3302" width="32.28515625" customWidth="1"/>
    <col min="3304" max="3304" width="18.140625" customWidth="1"/>
    <col min="3305" max="3305" width="15.5703125" customWidth="1"/>
    <col min="3558" max="3558" width="32.28515625" customWidth="1"/>
    <col min="3560" max="3560" width="18.140625" customWidth="1"/>
    <col min="3561" max="3561" width="15.5703125" customWidth="1"/>
    <col min="3814" max="3814" width="32.28515625" customWidth="1"/>
    <col min="3816" max="3816" width="18.140625" customWidth="1"/>
    <col min="3817" max="3817" width="15.5703125" customWidth="1"/>
    <col min="4070" max="4070" width="32.28515625" customWidth="1"/>
    <col min="4072" max="4072" width="18.140625" customWidth="1"/>
    <col min="4073" max="4073" width="15.5703125" customWidth="1"/>
    <col min="4326" max="4326" width="32.28515625" customWidth="1"/>
    <col min="4328" max="4328" width="18.140625" customWidth="1"/>
    <col min="4329" max="4329" width="15.5703125" customWidth="1"/>
    <col min="4582" max="4582" width="32.28515625" customWidth="1"/>
    <col min="4584" max="4584" width="18.140625" customWidth="1"/>
    <col min="4585" max="4585" width="15.5703125" customWidth="1"/>
    <col min="4838" max="4838" width="32.28515625" customWidth="1"/>
    <col min="4840" max="4840" width="18.140625" customWidth="1"/>
    <col min="4841" max="4841" width="15.5703125" customWidth="1"/>
    <col min="5094" max="5094" width="32.28515625" customWidth="1"/>
    <col min="5096" max="5096" width="18.140625" customWidth="1"/>
    <col min="5097" max="5097" width="15.5703125" customWidth="1"/>
    <col min="5350" max="5350" width="32.28515625" customWidth="1"/>
    <col min="5352" max="5352" width="18.140625" customWidth="1"/>
    <col min="5353" max="5353" width="15.5703125" customWidth="1"/>
    <col min="5606" max="5606" width="32.28515625" customWidth="1"/>
    <col min="5608" max="5608" width="18.140625" customWidth="1"/>
    <col min="5609" max="5609" width="15.5703125" customWidth="1"/>
    <col min="5862" max="5862" width="32.28515625" customWidth="1"/>
    <col min="5864" max="5864" width="18.140625" customWidth="1"/>
    <col min="5865" max="5865" width="15.5703125" customWidth="1"/>
    <col min="6118" max="6118" width="32.28515625" customWidth="1"/>
    <col min="6120" max="6120" width="18.140625" customWidth="1"/>
    <col min="6121" max="6121" width="15.5703125" customWidth="1"/>
    <col min="6374" max="6374" width="32.28515625" customWidth="1"/>
    <col min="6376" max="6376" width="18.140625" customWidth="1"/>
    <col min="6377" max="6377" width="15.5703125" customWidth="1"/>
    <col min="6630" max="6630" width="32.28515625" customWidth="1"/>
    <col min="6632" max="6632" width="18.140625" customWidth="1"/>
    <col min="6633" max="6633" width="15.5703125" customWidth="1"/>
    <col min="6886" max="6886" width="32.28515625" customWidth="1"/>
    <col min="6888" max="6888" width="18.140625" customWidth="1"/>
    <col min="6889" max="6889" width="15.5703125" customWidth="1"/>
    <col min="7142" max="7142" width="32.28515625" customWidth="1"/>
    <col min="7144" max="7144" width="18.140625" customWidth="1"/>
    <col min="7145" max="7145" width="15.5703125" customWidth="1"/>
    <col min="7398" max="7398" width="32.28515625" customWidth="1"/>
    <col min="7400" max="7400" width="18.140625" customWidth="1"/>
    <col min="7401" max="7401" width="15.5703125" customWidth="1"/>
    <col min="7654" max="7654" width="32.28515625" customWidth="1"/>
    <col min="7656" max="7656" width="18.140625" customWidth="1"/>
    <col min="7657" max="7657" width="15.5703125" customWidth="1"/>
    <col min="7910" max="7910" width="32.28515625" customWidth="1"/>
    <col min="7912" max="7912" width="18.140625" customWidth="1"/>
    <col min="7913" max="7913" width="15.5703125" customWidth="1"/>
    <col min="8166" max="8166" width="32.28515625" customWidth="1"/>
    <col min="8168" max="8168" width="18.140625" customWidth="1"/>
    <col min="8169" max="8169" width="15.5703125" customWidth="1"/>
    <col min="8422" max="8422" width="32.28515625" customWidth="1"/>
    <col min="8424" max="8424" width="18.140625" customWidth="1"/>
    <col min="8425" max="8425" width="15.5703125" customWidth="1"/>
    <col min="8678" max="8678" width="32.28515625" customWidth="1"/>
    <col min="8680" max="8680" width="18.140625" customWidth="1"/>
    <col min="8681" max="8681" width="15.5703125" customWidth="1"/>
    <col min="8934" max="8934" width="32.28515625" customWidth="1"/>
    <col min="8936" max="8936" width="18.140625" customWidth="1"/>
    <col min="8937" max="8937" width="15.5703125" customWidth="1"/>
    <col min="9190" max="9190" width="32.28515625" customWidth="1"/>
    <col min="9192" max="9192" width="18.140625" customWidth="1"/>
    <col min="9193" max="9193" width="15.5703125" customWidth="1"/>
    <col min="9446" max="9446" width="32.28515625" customWidth="1"/>
    <col min="9448" max="9448" width="18.140625" customWidth="1"/>
    <col min="9449" max="9449" width="15.5703125" customWidth="1"/>
    <col min="9702" max="9702" width="32.28515625" customWidth="1"/>
    <col min="9704" max="9704" width="18.140625" customWidth="1"/>
    <col min="9705" max="9705" width="15.5703125" customWidth="1"/>
    <col min="9958" max="9958" width="32.28515625" customWidth="1"/>
    <col min="9960" max="9960" width="18.140625" customWidth="1"/>
    <col min="9961" max="9961" width="15.5703125" customWidth="1"/>
    <col min="10214" max="10214" width="32.28515625" customWidth="1"/>
    <col min="10216" max="10216" width="18.140625" customWidth="1"/>
    <col min="10217" max="10217" width="15.5703125" customWidth="1"/>
    <col min="10470" max="10470" width="32.28515625" customWidth="1"/>
    <col min="10472" max="10472" width="18.140625" customWidth="1"/>
    <col min="10473" max="10473" width="15.5703125" customWidth="1"/>
    <col min="10726" max="10726" width="32.28515625" customWidth="1"/>
    <col min="10728" max="10728" width="18.140625" customWidth="1"/>
    <col min="10729" max="10729" width="15.5703125" customWidth="1"/>
    <col min="10982" max="10982" width="32.28515625" customWidth="1"/>
    <col min="10984" max="10984" width="18.140625" customWidth="1"/>
    <col min="10985" max="10985" width="15.5703125" customWidth="1"/>
    <col min="11238" max="11238" width="32.28515625" customWidth="1"/>
    <col min="11240" max="11240" width="18.140625" customWidth="1"/>
    <col min="11241" max="11241" width="15.5703125" customWidth="1"/>
    <col min="11494" max="11494" width="32.28515625" customWidth="1"/>
    <col min="11496" max="11496" width="18.140625" customWidth="1"/>
    <col min="11497" max="11497" width="15.5703125" customWidth="1"/>
    <col min="11750" max="11750" width="32.28515625" customWidth="1"/>
    <col min="11752" max="11752" width="18.140625" customWidth="1"/>
    <col min="11753" max="11753" width="15.5703125" customWidth="1"/>
    <col min="12006" max="12006" width="32.28515625" customWidth="1"/>
    <col min="12008" max="12008" width="18.140625" customWidth="1"/>
    <col min="12009" max="12009" width="15.5703125" customWidth="1"/>
    <col min="12262" max="12262" width="32.28515625" customWidth="1"/>
    <col min="12264" max="12264" width="18.140625" customWidth="1"/>
    <col min="12265" max="12265" width="15.5703125" customWidth="1"/>
    <col min="12518" max="12518" width="32.28515625" customWidth="1"/>
    <col min="12520" max="12520" width="18.140625" customWidth="1"/>
    <col min="12521" max="12521" width="15.5703125" customWidth="1"/>
    <col min="12774" max="12774" width="32.28515625" customWidth="1"/>
    <col min="12776" max="12776" width="18.140625" customWidth="1"/>
    <col min="12777" max="12777" width="15.5703125" customWidth="1"/>
    <col min="13030" max="13030" width="32.28515625" customWidth="1"/>
    <col min="13032" max="13032" width="18.140625" customWidth="1"/>
    <col min="13033" max="13033" width="15.5703125" customWidth="1"/>
    <col min="13286" max="13286" width="32.28515625" customWidth="1"/>
    <col min="13288" max="13288" width="18.140625" customWidth="1"/>
    <col min="13289" max="13289" width="15.5703125" customWidth="1"/>
    <col min="13542" max="13542" width="32.28515625" customWidth="1"/>
    <col min="13544" max="13544" width="18.140625" customWidth="1"/>
    <col min="13545" max="13545" width="15.5703125" customWidth="1"/>
    <col min="13798" max="13798" width="32.28515625" customWidth="1"/>
    <col min="13800" max="13800" width="18.140625" customWidth="1"/>
    <col min="13801" max="13801" width="15.5703125" customWidth="1"/>
    <col min="14054" max="14054" width="32.28515625" customWidth="1"/>
    <col min="14056" max="14056" width="18.140625" customWidth="1"/>
    <col min="14057" max="14057" width="15.5703125" customWidth="1"/>
    <col min="14310" max="14310" width="32.28515625" customWidth="1"/>
    <col min="14312" max="14312" width="18.140625" customWidth="1"/>
    <col min="14313" max="14313" width="15.5703125" customWidth="1"/>
    <col min="14566" max="14566" width="32.28515625" customWidth="1"/>
    <col min="14568" max="14568" width="18.140625" customWidth="1"/>
    <col min="14569" max="14569" width="15.5703125" customWidth="1"/>
    <col min="14822" max="14822" width="32.28515625" customWidth="1"/>
    <col min="14824" max="14824" width="18.140625" customWidth="1"/>
    <col min="14825" max="14825" width="15.5703125" customWidth="1"/>
    <col min="15078" max="15078" width="32.28515625" customWidth="1"/>
    <col min="15080" max="15080" width="18.140625" customWidth="1"/>
    <col min="15081" max="15081" width="15.5703125" customWidth="1"/>
    <col min="15334" max="15334" width="32.28515625" customWidth="1"/>
    <col min="15336" max="15336" width="18.140625" customWidth="1"/>
    <col min="15337" max="15337" width="15.5703125" customWidth="1"/>
    <col min="15590" max="15590" width="32.28515625" customWidth="1"/>
    <col min="15592" max="15592" width="18.140625" customWidth="1"/>
    <col min="15593" max="15593" width="15.5703125" customWidth="1"/>
    <col min="15846" max="15846" width="32.28515625" customWidth="1"/>
    <col min="15848" max="15848" width="18.140625" customWidth="1"/>
    <col min="15849" max="15849" width="15.5703125" customWidth="1"/>
    <col min="16102" max="16102" width="32.28515625" customWidth="1"/>
    <col min="16104" max="16104" width="18.140625" customWidth="1"/>
    <col min="16105" max="16105" width="15.5703125" customWidth="1"/>
  </cols>
  <sheetData>
    <row r="1" spans="1:4" ht="15" customHeight="1" x14ac:dyDescent="0.25">
      <c r="A1" s="179"/>
      <c r="B1" s="183" t="s">
        <v>57</v>
      </c>
      <c r="C1" s="184"/>
      <c r="D1" s="185"/>
    </row>
    <row r="2" spans="1:4" ht="15" customHeight="1" x14ac:dyDescent="0.25">
      <c r="A2" s="180"/>
      <c r="B2" s="186" t="s">
        <v>29</v>
      </c>
      <c r="C2" s="187"/>
      <c r="D2" s="188"/>
    </row>
    <row r="3" spans="1:4" ht="15" customHeight="1" x14ac:dyDescent="0.25">
      <c r="A3" s="181"/>
      <c r="B3" s="189" t="s">
        <v>177</v>
      </c>
      <c r="C3" s="189"/>
      <c r="D3" s="189"/>
    </row>
    <row r="4" spans="1:4" x14ac:dyDescent="0.25">
      <c r="A4" s="181"/>
      <c r="B4" s="189" t="s">
        <v>178</v>
      </c>
      <c r="C4" s="189"/>
      <c r="D4" s="189"/>
    </row>
    <row r="5" spans="1:4" ht="21.75" thickBot="1" x14ac:dyDescent="0.3">
      <c r="A5" s="182"/>
      <c r="B5" s="190" t="s">
        <v>58</v>
      </c>
      <c r="C5" s="191"/>
      <c r="D5" s="192"/>
    </row>
    <row r="6" spans="1:4" x14ac:dyDescent="0.25">
      <c r="A6" s="36" t="s">
        <v>59</v>
      </c>
      <c r="B6" s="167">
        <v>6.5000000000000006E-3</v>
      </c>
      <c r="C6" s="167"/>
      <c r="D6" s="168"/>
    </row>
    <row r="7" spans="1:4" x14ac:dyDescent="0.25">
      <c r="A7" s="37" t="s">
        <v>60</v>
      </c>
      <c r="B7" s="169">
        <v>0.03</v>
      </c>
      <c r="C7" s="169"/>
      <c r="D7" s="170"/>
    </row>
    <row r="8" spans="1:4" x14ac:dyDescent="0.25">
      <c r="A8" s="37" t="s">
        <v>61</v>
      </c>
      <c r="B8" s="171">
        <v>0.03</v>
      </c>
      <c r="C8" s="171"/>
      <c r="D8" s="172"/>
    </row>
    <row r="9" spans="1:4" x14ac:dyDescent="0.25">
      <c r="A9" s="37" t="s">
        <v>62</v>
      </c>
      <c r="B9" s="173">
        <f>SUM(B6:B8)</f>
        <v>6.6500000000000004E-2</v>
      </c>
      <c r="C9" s="174"/>
      <c r="D9" s="175"/>
    </row>
    <row r="10" spans="1:4" ht="15" customHeight="1" x14ac:dyDescent="0.25">
      <c r="A10" s="176" t="s">
        <v>63</v>
      </c>
      <c r="B10" s="177"/>
      <c r="C10" s="177"/>
      <c r="D10" s="178"/>
    </row>
    <row r="11" spans="1:4" x14ac:dyDescent="0.25">
      <c r="A11" s="37" t="s">
        <v>64</v>
      </c>
      <c r="B11" s="169">
        <v>4.9000000000000002E-2</v>
      </c>
      <c r="C11" s="169"/>
      <c r="D11" s="170"/>
    </row>
    <row r="12" spans="1:4" x14ac:dyDescent="0.25">
      <c r="A12" s="37" t="s">
        <v>65</v>
      </c>
      <c r="B12" s="169">
        <v>8.0000000000000002E-3</v>
      </c>
      <c r="C12" s="169"/>
      <c r="D12" s="170"/>
    </row>
    <row r="13" spans="1:4" x14ac:dyDescent="0.25">
      <c r="A13" s="37" t="s">
        <v>66</v>
      </c>
      <c r="B13" s="169">
        <v>8.9999999999999993E-3</v>
      </c>
      <c r="C13" s="169"/>
      <c r="D13" s="170"/>
    </row>
    <row r="14" spans="1:4" hidden="1" x14ac:dyDescent="0.25">
      <c r="A14" s="37" t="s">
        <v>67</v>
      </c>
      <c r="B14" s="169">
        <v>0</v>
      </c>
      <c r="C14" s="169"/>
      <c r="D14" s="170"/>
    </row>
    <row r="15" spans="1:4" x14ac:dyDescent="0.25">
      <c r="A15" s="37" t="s">
        <v>68</v>
      </c>
      <c r="B15" s="169">
        <v>6.0000000000000001E-3</v>
      </c>
      <c r="C15" s="169"/>
      <c r="D15" s="170"/>
    </row>
    <row r="16" spans="1:4" x14ac:dyDescent="0.25">
      <c r="A16" s="37" t="s">
        <v>69</v>
      </c>
      <c r="B16" s="169">
        <v>6.2E-2</v>
      </c>
      <c r="C16" s="169"/>
      <c r="D16" s="170"/>
    </row>
    <row r="17" spans="1:4" ht="15.75" thickBot="1" x14ac:dyDescent="0.3">
      <c r="A17" s="37"/>
      <c r="B17" s="165">
        <f>SUM(B11:B16)</f>
        <v>0.13400000000000001</v>
      </c>
      <c r="C17" s="165"/>
      <c r="D17" s="166"/>
    </row>
    <row r="18" spans="1:4" ht="18.75" thickBot="1" x14ac:dyDescent="0.3">
      <c r="A18" s="38"/>
      <c r="B18" s="158" t="s">
        <v>70</v>
      </c>
      <c r="C18" s="159"/>
      <c r="D18" s="39">
        <f>(((1+B11+B12+B13+B14)*(1+B15)*(1+B16))/(1-B9)-1)</f>
        <v>0.22001558864488469</v>
      </c>
    </row>
    <row r="19" spans="1:4" x14ac:dyDescent="0.25">
      <c r="A19" s="40"/>
      <c r="B19" s="69"/>
      <c r="C19" s="41"/>
      <c r="D19" s="42"/>
    </row>
    <row r="20" spans="1:4" x14ac:dyDescent="0.25">
      <c r="A20" s="160" t="s">
        <v>71</v>
      </c>
      <c r="B20" s="160"/>
      <c r="C20" s="160"/>
      <c r="D20" s="160"/>
    </row>
    <row r="21" spans="1:4" x14ac:dyDescent="0.25">
      <c r="A21" s="68"/>
      <c r="B21" s="68"/>
      <c r="C21" s="68"/>
      <c r="D21" s="68"/>
    </row>
    <row r="22" spans="1:4" ht="15.75" thickBot="1" x14ac:dyDescent="0.3">
      <c r="A22" s="161" t="s">
        <v>72</v>
      </c>
      <c r="B22" s="162" t="s">
        <v>73</v>
      </c>
      <c r="C22" s="162"/>
      <c r="D22" s="163" t="s">
        <v>74</v>
      </c>
    </row>
    <row r="23" spans="1:4" x14ac:dyDescent="0.25">
      <c r="A23" s="161"/>
      <c r="B23" s="156" t="s">
        <v>75</v>
      </c>
      <c r="C23" s="156"/>
      <c r="D23" s="164"/>
    </row>
    <row r="24" spans="1:4" x14ac:dyDescent="0.25">
      <c r="A24" s="156"/>
      <c r="B24" s="156"/>
      <c r="C24" s="156"/>
      <c r="D24" s="156"/>
    </row>
    <row r="25" spans="1:4" x14ac:dyDescent="0.25">
      <c r="A25" s="68" t="s">
        <v>76</v>
      </c>
      <c r="B25" s="68"/>
      <c r="C25" s="68"/>
      <c r="D25" s="68"/>
    </row>
    <row r="26" spans="1:4" x14ac:dyDescent="0.25">
      <c r="A26" s="67" t="s">
        <v>77</v>
      </c>
      <c r="B26" s="155" t="s">
        <v>78</v>
      </c>
      <c r="C26" s="155"/>
      <c r="D26" s="68"/>
    </row>
    <row r="27" spans="1:4" x14ac:dyDescent="0.25">
      <c r="A27" s="67" t="s">
        <v>79</v>
      </c>
      <c r="B27" s="155" t="s">
        <v>80</v>
      </c>
      <c r="C27" s="155"/>
      <c r="D27" s="68"/>
    </row>
    <row r="28" spans="1:4" x14ac:dyDescent="0.25">
      <c r="A28" s="67" t="s">
        <v>81</v>
      </c>
      <c r="B28" s="155" t="s">
        <v>82</v>
      </c>
      <c r="C28" s="155"/>
      <c r="D28" s="68"/>
    </row>
    <row r="29" spans="1:4" hidden="1" x14ac:dyDescent="0.25">
      <c r="A29" s="67" t="s">
        <v>83</v>
      </c>
      <c r="B29" s="155" t="s">
        <v>84</v>
      </c>
      <c r="C29" s="155"/>
      <c r="D29" s="68"/>
    </row>
    <row r="30" spans="1:4" x14ac:dyDescent="0.25">
      <c r="A30" s="67" t="s">
        <v>85</v>
      </c>
      <c r="B30" s="155" t="s">
        <v>86</v>
      </c>
      <c r="C30" s="155"/>
      <c r="D30" s="68"/>
    </row>
    <row r="31" spans="1:4" x14ac:dyDescent="0.25">
      <c r="A31" s="67" t="s">
        <v>87</v>
      </c>
      <c r="B31" s="155" t="s">
        <v>88</v>
      </c>
      <c r="C31" s="155"/>
      <c r="D31" s="68"/>
    </row>
    <row r="32" spans="1:4" x14ac:dyDescent="0.25">
      <c r="A32" s="67" t="s">
        <v>89</v>
      </c>
      <c r="B32" s="40" t="s">
        <v>90</v>
      </c>
      <c r="C32" s="40"/>
      <c r="D32" s="68"/>
    </row>
    <row r="33" spans="1:4" x14ac:dyDescent="0.25">
      <c r="A33" s="40"/>
      <c r="B33" s="156"/>
      <c r="C33" s="156"/>
      <c r="D33" s="42"/>
    </row>
    <row r="37" spans="1:4" x14ac:dyDescent="0.25">
      <c r="A37" s="43"/>
      <c r="B37" s="43" t="s">
        <v>91</v>
      </c>
      <c r="C37" s="43"/>
      <c r="D37" s="43"/>
    </row>
    <row r="38" spans="1:4" x14ac:dyDescent="0.25">
      <c r="A38" s="157" t="s">
        <v>92</v>
      </c>
      <c r="B38" s="157"/>
      <c r="C38" s="157"/>
      <c r="D38" s="157"/>
    </row>
    <row r="39" spans="1:4" ht="15.75" x14ac:dyDescent="0.25">
      <c r="A39" s="43"/>
      <c r="B39" s="44" t="s">
        <v>93</v>
      </c>
      <c r="C39" s="44"/>
      <c r="D39" s="44"/>
    </row>
  </sheetData>
  <mergeCells count="33">
    <mergeCell ref="A1:A5"/>
    <mergeCell ref="B1:D1"/>
    <mergeCell ref="B2:D2"/>
    <mergeCell ref="B3:D3"/>
    <mergeCell ref="B4:D4"/>
    <mergeCell ref="B5:D5"/>
    <mergeCell ref="B17:D17"/>
    <mergeCell ref="B6:D6"/>
    <mergeCell ref="B7:D7"/>
    <mergeCell ref="B8:D8"/>
    <mergeCell ref="B9:D9"/>
    <mergeCell ref="A10:D10"/>
    <mergeCell ref="B11:D11"/>
    <mergeCell ref="B12:D12"/>
    <mergeCell ref="B13:D13"/>
    <mergeCell ref="B14:D14"/>
    <mergeCell ref="B15:D15"/>
    <mergeCell ref="B16:D16"/>
    <mergeCell ref="B18:C18"/>
    <mergeCell ref="A20:D20"/>
    <mergeCell ref="A22:A23"/>
    <mergeCell ref="B22:C22"/>
    <mergeCell ref="D22:D23"/>
    <mergeCell ref="B23:C23"/>
    <mergeCell ref="B31:C31"/>
    <mergeCell ref="B33:C33"/>
    <mergeCell ref="A38:D38"/>
    <mergeCell ref="A24:D24"/>
    <mergeCell ref="B26:C26"/>
    <mergeCell ref="B27:C27"/>
    <mergeCell ref="B28:C28"/>
    <mergeCell ref="B29:C29"/>
    <mergeCell ref="B30:C30"/>
  </mergeCells>
  <pageMargins left="0.511811024" right="0.511811024" top="0.78740157499999996" bottom="0.78740157499999996" header="0.31496062000000002" footer="0.31496062000000002"/>
  <pageSetup paperSize="9" scale="90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Planilha1</vt:lpstr>
      <vt:lpstr>BDI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Depto.OBRAS2</dc:creator>
  <cp:lastModifiedBy>jeferson serradilha</cp:lastModifiedBy>
  <cp:lastPrinted>2019-09-06T15:16:06Z</cp:lastPrinted>
  <dcterms:created xsi:type="dcterms:W3CDTF">2019-07-10T12:36:18Z</dcterms:created>
  <dcterms:modified xsi:type="dcterms:W3CDTF">2019-09-06T16:38:02Z</dcterms:modified>
</cp:coreProperties>
</file>